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a\Documents\MARTA\CCDRLVT\Relatório de atividades 2019\2019\Docs para enviar para a SGeral\"/>
    </mc:Choice>
  </mc:AlternateContent>
  <bookViews>
    <workbookView xWindow="-15" yWindow="-15" windowWidth="18975" windowHeight="11190"/>
  </bookViews>
  <sheets>
    <sheet name="1-QUAR" sheetId="1" r:id="rId1"/>
    <sheet name="objetivos mais relevantes" sheetId="2" r:id="rId2"/>
    <sheet name="Folha2" sheetId="5" state="hidden" r:id="rId3"/>
    <sheet name="Memória descritiva " sheetId="6" r:id="rId4"/>
    <sheet name="Folha1" sheetId="7" r:id="rId5"/>
  </sheets>
  <definedNames>
    <definedName name="_89">#REF!</definedName>
    <definedName name="Z_89363A37_9C11_4654_B5D5_1C6D46D3910E_.wvu.PrintArea" localSheetId="0" hidden="1">'1-QUAR'!$A$1:$N$208</definedName>
    <definedName name="Z_89363A37_9C11_4654_B5D5_1C6D46D3910E_.wvu.Rows" localSheetId="0" hidden="1">'1-QUAR'!$153:$154</definedName>
  </definedNames>
  <calcPr calcId="152511"/>
  <customWorkbookViews>
    <customWorkbookView name="JPF - Vista pessoal" guid="{89363A37-9C11-4654-B5D5-1C6D46D3910E}" mergeInterval="0" personalView="1" maximized="1" windowWidth="1436" windowHeight="687" tabRatio="670" activeSheetId="2"/>
  </customWorkbookViews>
</workbook>
</file>

<file path=xl/calcChain.xml><?xml version="1.0" encoding="utf-8"?>
<calcChain xmlns="http://schemas.openxmlformats.org/spreadsheetml/2006/main">
  <c r="O61" i="1" l="1"/>
  <c r="O60" i="1"/>
  <c r="O53" i="1"/>
  <c r="O48" i="1"/>
  <c r="O40" i="1"/>
  <c r="O39" i="1"/>
  <c r="O33" i="1"/>
  <c r="O26" i="1"/>
  <c r="K61" i="1" l="1"/>
  <c r="N37" i="1" l="1"/>
  <c r="K41" i="1" l="1"/>
  <c r="F19" i="7" l="1"/>
  <c r="F13" i="7"/>
  <c r="K53" i="1" l="1"/>
  <c r="M54" i="1" l="1"/>
  <c r="K60" i="1"/>
  <c r="M62" i="1" l="1"/>
  <c r="M60" i="1"/>
  <c r="L60" i="1"/>
  <c r="H16" i="2"/>
  <c r="K35" i="1" l="1"/>
  <c r="M35" i="1" s="1"/>
  <c r="L35" i="1" l="1"/>
  <c r="M36" i="1"/>
  <c r="K42" i="1"/>
  <c r="M42" i="1" s="1"/>
  <c r="K48" i="1"/>
  <c r="L42" i="1" l="1"/>
  <c r="H20" i="2"/>
  <c r="M53" i="1" l="1"/>
  <c r="L53" i="1" l="1"/>
  <c r="L61" i="1"/>
  <c r="M61" i="1" l="1"/>
  <c r="M48" i="1"/>
  <c r="M41" i="1"/>
  <c r="K30" i="1"/>
  <c r="M30" i="1" l="1"/>
  <c r="M31" i="1"/>
  <c r="N26" i="1" s="1"/>
  <c r="L48" i="1"/>
  <c r="L41" i="1"/>
  <c r="L30" i="1"/>
  <c r="H18" i="2"/>
  <c r="M49" i="1"/>
  <c r="C3" i="5"/>
  <c r="B3" i="5"/>
  <c r="C2" i="5"/>
  <c r="F23" i="2" l="1"/>
  <c r="G22" i="2" l="1"/>
  <c r="G23" i="2" s="1"/>
  <c r="H19" i="2"/>
  <c r="H22" i="2" l="1"/>
  <c r="H15" i="2"/>
  <c r="H25" i="2" s="1"/>
  <c r="L123" i="1"/>
  <c r="L111" i="1"/>
  <c r="K111" i="1"/>
  <c r="I111" i="1"/>
  <c r="M110" i="1"/>
  <c r="M109" i="1"/>
  <c r="M108" i="1"/>
  <c r="M107" i="1"/>
  <c r="M106" i="1"/>
  <c r="M105" i="1"/>
  <c r="M111" i="1" l="1"/>
  <c r="B2" i="5"/>
  <c r="H23" i="2"/>
  <c r="M92" i="1" l="1"/>
  <c r="I92" i="1" l="1"/>
  <c r="C92" i="1"/>
  <c r="M43" i="1" l="1"/>
  <c r="N56" i="1"/>
  <c r="L93" i="1" s="1"/>
  <c r="G93" i="1" l="1"/>
  <c r="I93" i="1" s="1"/>
  <c r="B93" i="1"/>
  <c r="C93" i="1" s="1"/>
  <c r="M93" i="1"/>
  <c r="B96" i="1" l="1"/>
</calcChain>
</file>

<file path=xl/sharedStrings.xml><?xml version="1.0" encoding="utf-8"?>
<sst xmlns="http://schemas.openxmlformats.org/spreadsheetml/2006/main" count="305" uniqueCount="214">
  <si>
    <t>DESIGNAÇÃO</t>
  </si>
  <si>
    <t>DESVIO</t>
  </si>
  <si>
    <t>JUSTIFICAÇÃO DE DESVIOS</t>
  </si>
  <si>
    <t>Eficácia</t>
  </si>
  <si>
    <t>Tolerância</t>
  </si>
  <si>
    <t>Eficiência</t>
  </si>
  <si>
    <t>Qualidade</t>
  </si>
  <si>
    <t>Total</t>
  </si>
  <si>
    <t>Despesas c/Pessoal</t>
  </si>
  <si>
    <t>Aquisições de Bens e Serviços</t>
  </si>
  <si>
    <t>Outras despesas correntes</t>
  </si>
  <si>
    <t>Peso</t>
  </si>
  <si>
    <t>Resultado</t>
  </si>
  <si>
    <t>A avaliação final do desempenho dos serviços é expressa qualitativamente pelas seguintes menções:</t>
  </si>
  <si>
    <t>peso dos parâmetros na avaliação final</t>
  </si>
  <si>
    <t>Avaliação final</t>
  </si>
  <si>
    <t>Indicadores</t>
  </si>
  <si>
    <t>QUALIDADE</t>
  </si>
  <si>
    <t>Exemplo:</t>
  </si>
  <si>
    <t>peso dos objetivos no respetivo parâmetro</t>
  </si>
  <si>
    <t>peso de cada objetivo na avaliação final</t>
  </si>
  <si>
    <t>Missão:</t>
  </si>
  <si>
    <t>Designação do Serviço|Organismo:</t>
  </si>
  <si>
    <t xml:space="preserve">Meta </t>
  </si>
  <si>
    <t>Valor Crítico</t>
  </si>
  <si>
    <t>Classificação</t>
  </si>
  <si>
    <t>NOTAS EXPLICATIVAS</t>
  </si>
  <si>
    <t>Satisfatório</t>
  </si>
  <si>
    <t>RECURSOS HUIMANOS</t>
  </si>
  <si>
    <t>RECURSOS FINANCEIROS</t>
  </si>
  <si>
    <t>Bom</t>
  </si>
  <si>
    <t>Insuficiente</t>
  </si>
  <si>
    <t>Desvio</t>
  </si>
  <si>
    <t>Objetivos mais relevantes sombreados a amarelo</t>
  </si>
  <si>
    <t>I. EXPRESSÃO QUALITATIVA DA AVALIAÇÃO DOS SERVIÇOS</t>
  </si>
  <si>
    <t>INDICADORES|FONTES DE VERIFICAÇÃO</t>
  </si>
  <si>
    <r>
      <t xml:space="preserve">a) Desempenho </t>
    </r>
    <r>
      <rPr>
        <b/>
        <sz val="10"/>
        <color indexed="63"/>
        <rFont val="Calibri"/>
        <family val="2"/>
      </rPr>
      <t>bom</t>
    </r>
    <r>
      <rPr>
        <sz val="10"/>
        <color indexed="63"/>
        <rFont val="Calibri"/>
        <family val="2"/>
      </rPr>
      <t>, atingiu</t>
    </r>
    <r>
      <rPr>
        <b/>
        <sz val="10"/>
        <color indexed="63"/>
        <rFont val="Calibri"/>
        <family val="2"/>
      </rPr>
      <t xml:space="preserve"> todos</t>
    </r>
    <r>
      <rPr>
        <sz val="10"/>
        <color indexed="63"/>
        <rFont val="Calibri"/>
        <family val="2"/>
      </rPr>
      <t xml:space="preserve"> os objetivos, </t>
    </r>
    <r>
      <rPr>
        <b/>
        <sz val="10"/>
        <color indexed="63"/>
        <rFont val="Calibri"/>
        <family val="2"/>
      </rPr>
      <t>superando alguns</t>
    </r>
    <r>
      <rPr>
        <sz val="10"/>
        <color indexed="63"/>
        <rFont val="Calibri"/>
        <family val="2"/>
      </rPr>
      <t xml:space="preserve">; </t>
    </r>
  </si>
  <si>
    <r>
      <t xml:space="preserve">b) Desempenho </t>
    </r>
    <r>
      <rPr>
        <b/>
        <sz val="10"/>
        <color indexed="63"/>
        <rFont val="Calibri"/>
        <family val="2"/>
      </rPr>
      <t>satisfatório</t>
    </r>
    <r>
      <rPr>
        <sz val="10"/>
        <color indexed="63"/>
        <rFont val="Calibri"/>
        <family val="2"/>
      </rPr>
      <t xml:space="preserve">, atingiu </t>
    </r>
    <r>
      <rPr>
        <b/>
        <sz val="10"/>
        <color indexed="63"/>
        <rFont val="Calibri"/>
        <family val="2"/>
      </rPr>
      <t>todos</t>
    </r>
    <r>
      <rPr>
        <sz val="10"/>
        <color indexed="63"/>
        <rFont val="Calibri"/>
        <family val="2"/>
      </rPr>
      <t xml:space="preserve"> os objetivos </t>
    </r>
    <r>
      <rPr>
        <b/>
        <sz val="10"/>
        <color indexed="63"/>
        <rFont val="Calibri"/>
        <family val="2"/>
      </rPr>
      <t>ou os mais relevantes</t>
    </r>
    <r>
      <rPr>
        <sz val="10"/>
        <color indexed="63"/>
        <rFont val="Calibri"/>
        <family val="2"/>
      </rPr>
      <t>;</t>
    </r>
  </si>
  <si>
    <r>
      <t xml:space="preserve">c) Desempenho </t>
    </r>
    <r>
      <rPr>
        <b/>
        <sz val="10"/>
        <color indexed="63"/>
        <rFont val="Calibri"/>
        <family val="2"/>
      </rPr>
      <t>insuficiente</t>
    </r>
    <r>
      <rPr>
        <sz val="10"/>
        <color indexed="63"/>
        <rFont val="Calibri"/>
        <family val="2"/>
      </rPr>
      <t xml:space="preserve">, </t>
    </r>
    <r>
      <rPr>
        <b/>
        <sz val="10"/>
        <color indexed="63"/>
        <rFont val="Calibri"/>
        <family val="2"/>
      </rPr>
      <t>não atingiu</t>
    </r>
    <r>
      <rPr>
        <sz val="10"/>
        <color indexed="63"/>
        <rFont val="Calibri"/>
        <family val="2"/>
      </rPr>
      <t xml:space="preserve"> os objetivos </t>
    </r>
    <r>
      <rPr>
        <b/>
        <sz val="10"/>
        <color indexed="63"/>
        <rFont val="Calibri"/>
        <family val="2"/>
      </rPr>
      <t>mais relevantes</t>
    </r>
    <r>
      <rPr>
        <sz val="10"/>
        <color indexed="63"/>
        <rFont val="Calibri"/>
        <family val="2"/>
      </rPr>
      <t>.</t>
    </r>
  </si>
  <si>
    <r>
      <t xml:space="preserve">REGRA: Para este efeito, são considerados </t>
    </r>
    <r>
      <rPr>
        <b/>
        <sz val="10"/>
        <color indexed="63"/>
        <rFont val="Calibri"/>
        <family val="2"/>
      </rPr>
      <t>objetivos mais relevantes</t>
    </r>
    <r>
      <rPr>
        <sz val="10"/>
        <color indexed="63"/>
        <rFont val="Calibri"/>
        <family val="2"/>
      </rPr>
      <t xml:space="preserve"> aqueles que, somando os pesos por ordem decrescente de contribuição para a avaliação final, perfaçam uma percentagem superior a 50%, resultante do apuramento de, pelo menos, metade dos objectivos.</t>
    </r>
  </si>
  <si>
    <t>ANO:</t>
  </si>
  <si>
    <t>Data:</t>
  </si>
  <si>
    <t>EFICÁCIA</t>
  </si>
  <si>
    <t>PESO:</t>
  </si>
  <si>
    <t>EFICIÊNCIA</t>
  </si>
  <si>
    <t>Peso:</t>
  </si>
  <si>
    <t xml:space="preserve">Taxa de Realização </t>
  </si>
  <si>
    <t>CÁLCULOS AUXILIARES|GRÁFICOS</t>
  </si>
  <si>
    <t>Orçamento de Funcionamento (OF)</t>
  </si>
  <si>
    <t>Orçamento de Investimento (OI)</t>
  </si>
  <si>
    <t>Outros Valores (OV)</t>
  </si>
  <si>
    <t>Total (OF+OI+OV)</t>
  </si>
  <si>
    <t>Planeado</t>
  </si>
  <si>
    <t>Executados</t>
  </si>
  <si>
    <t>Funcionamento</t>
  </si>
  <si>
    <t>Investimento</t>
  </si>
  <si>
    <t>PLANEADO (€)</t>
  </si>
  <si>
    <t>EXECUTADO</t>
  </si>
  <si>
    <t>Grau de concretização</t>
  </si>
  <si>
    <t>O1</t>
  </si>
  <si>
    <t>O2</t>
  </si>
  <si>
    <t>O3</t>
  </si>
  <si>
    <t>O4</t>
  </si>
  <si>
    <t>O5</t>
  </si>
  <si>
    <t>AVALIAÇÃO FINAL DO SERVIÇO/ORGANISMO</t>
  </si>
  <si>
    <t>Pontuação 
Planeada</t>
  </si>
  <si>
    <t>Pontuação 
Realizada</t>
  </si>
  <si>
    <t>Objetivos Estratégicos (OE):</t>
  </si>
  <si>
    <t>OBJETIVOS MAIS RELEVANTES</t>
  </si>
  <si>
    <t>Objetivos Operacionais (OOP)</t>
  </si>
  <si>
    <t>Mês (monitorização)</t>
  </si>
  <si>
    <t>Taxa de Realização do OOP1</t>
  </si>
  <si>
    <t>Taxa de Realização do OOP4</t>
  </si>
  <si>
    <t>Dirigentes - Direção intermédia e Chefes de equipa</t>
  </si>
  <si>
    <t>Assistente Operacional</t>
  </si>
  <si>
    <t>Taxa de Realização dos Objetivos Operacionais</t>
  </si>
  <si>
    <t>Taxa de Realização dos Parâmetros</t>
  </si>
  <si>
    <t>RELAÇÃO entre OBJETIVOS ESTRATÉGICOS e OBJETIVOS OPERACIONAIS</t>
  </si>
  <si>
    <t>Objetivo Estratégico 1</t>
  </si>
  <si>
    <t>Objetivo Estratégico 2</t>
  </si>
  <si>
    <t>Objetivo Estratégico 3</t>
  </si>
  <si>
    <t>Coordenador Técnico - (inclui Chefes de Secção)</t>
  </si>
  <si>
    <t xml:space="preserve">Versão: </t>
  </si>
  <si>
    <t>Comissão de Coordenação e Desenvolvimento Regional de Lisboa e Vale do Tejo (CCDR LVT)</t>
  </si>
  <si>
    <t>UERHP</t>
  </si>
  <si>
    <t>UERHR</t>
  </si>
  <si>
    <t>Pontuação</t>
  </si>
  <si>
    <t>UERH (Unidade Equivalente de Recursos Humanos) P (Planeados) R (Realizados)</t>
  </si>
  <si>
    <t>Dirigentes - Direção Superior (*)</t>
  </si>
  <si>
    <t>Objetivo Estratégico 4</t>
  </si>
  <si>
    <t>Objetivo Estratégico 5</t>
  </si>
  <si>
    <t>Indicador</t>
  </si>
  <si>
    <t>Forma de cálculo</t>
  </si>
  <si>
    <r>
      <rPr>
        <b/>
        <sz val="12"/>
        <rFont val="Calibri"/>
        <family val="2"/>
      </rPr>
      <t>3.</t>
    </r>
    <r>
      <rPr>
        <sz val="12"/>
        <rFont val="Calibri"/>
        <family val="2"/>
      </rPr>
      <t xml:space="preserve"> Compilação, consolidação e harmonização dos contributos prestados e respetiva aprovação pela gestão de topo.</t>
    </r>
  </si>
  <si>
    <r>
      <rPr>
        <b/>
        <sz val="12"/>
        <rFont val="Calibri"/>
        <family val="2"/>
      </rPr>
      <t xml:space="preserve">2. </t>
    </r>
    <r>
      <rPr>
        <sz val="12"/>
        <rFont val="Calibri"/>
        <family val="2"/>
      </rPr>
      <t>Recolha dos contributos de todas as unidades orgânicas.</t>
    </r>
  </si>
  <si>
    <t xml:space="preserve">Os objetivos mais relevantes são:    </t>
  </si>
  <si>
    <t>Integrado em Objetivo Relevante</t>
  </si>
  <si>
    <t xml:space="preserve"> (objetivos/indicadores) </t>
  </si>
  <si>
    <r>
      <rPr>
        <b/>
        <sz val="10"/>
        <rFont val="Calibri"/>
        <family val="2"/>
        <scheme val="minor"/>
      </rPr>
      <t>OE4</t>
    </r>
    <r>
      <rPr>
        <sz val="10"/>
        <rFont val="Calibri"/>
        <family val="2"/>
        <scheme val="minor"/>
      </rPr>
      <t>: [POLÍTICAS ESTRUTURAIS] Contribuir para o cumprimento dos objetivos estratégicos e das políticas publicas estruturantes, nomeadamente da Estratégia de Inovação Regional para a Especialização Inteligente da Região de Lisboa 2014-2020</t>
    </r>
  </si>
  <si>
    <t>Objetivo Estratégico 6</t>
  </si>
  <si>
    <r>
      <rPr>
        <b/>
        <sz val="10"/>
        <rFont val="Calibri"/>
        <family val="2"/>
        <scheme val="minor"/>
      </rPr>
      <t>OE5</t>
    </r>
    <r>
      <rPr>
        <sz val="10"/>
        <rFont val="Calibri"/>
        <family val="2"/>
        <scheme val="minor"/>
      </rPr>
      <t>:  [COOPERAÇÃO EM REDE] Dinamizar a organização e a participação em rede, no contexto da competitividade e cooperação local, regional, nacional e internacional</t>
    </r>
  </si>
  <si>
    <r>
      <rPr>
        <b/>
        <sz val="10"/>
        <rFont val="Calibri"/>
        <family val="2"/>
        <scheme val="minor"/>
      </rPr>
      <t>OE6</t>
    </r>
    <r>
      <rPr>
        <sz val="10"/>
        <rFont val="Calibri"/>
        <family val="2"/>
        <scheme val="minor"/>
      </rPr>
      <t>: [EFICIÊNCIA] Melhorar o desempenho organizacional, através de serviços de excelência</t>
    </r>
  </si>
  <si>
    <r>
      <rPr>
        <b/>
        <sz val="10"/>
        <rFont val="Calibri"/>
        <family val="2"/>
        <scheme val="minor"/>
      </rPr>
      <t>OE2</t>
    </r>
    <r>
      <rPr>
        <sz val="10"/>
        <rFont val="Calibri"/>
        <family val="2"/>
        <scheme val="minor"/>
      </rPr>
      <t xml:space="preserve">: [PARTICIPAÇÃO] Capacitar estrategicamente os atores no quadro de uma participação ativa, com articulação intersectorial, intra e, inter-regional, multi-prazos e multi-escalas, para o desenvolvimento regional, o ordenamento do território, o ambiente e a aplicação estratégica e eficaz dos fundos comunitários e a competitividade </t>
    </r>
  </si>
  <si>
    <r>
      <rPr>
        <b/>
        <sz val="10"/>
        <rFont val="Calibri"/>
        <family val="2"/>
        <scheme val="minor"/>
      </rPr>
      <t>OE3</t>
    </r>
    <r>
      <rPr>
        <sz val="10"/>
        <rFont val="Calibri"/>
        <family val="2"/>
        <scheme val="minor"/>
      </rPr>
      <t>: [GOVERNANÇA] Contribuir para a articulação, promovendo a cooperação entre: os níveis local, regional e nacional; as políticas públicas e a iniciativa privada; os sectores; a estratégia de curto, médio e longo prazo</t>
    </r>
  </si>
  <si>
    <r>
      <rPr>
        <b/>
        <sz val="12"/>
        <rFont val="Calibri"/>
        <family val="2"/>
      </rPr>
      <t xml:space="preserve">b) </t>
    </r>
    <r>
      <rPr>
        <sz val="12"/>
        <rFont val="Calibri"/>
        <family val="2"/>
      </rPr>
      <t>o cruzamento dos 6 Objetivos Estratégicos</t>
    </r>
  </si>
  <si>
    <r>
      <rPr>
        <b/>
        <sz val="10"/>
        <rFont val="Calibri"/>
        <family val="2"/>
        <scheme val="minor"/>
      </rPr>
      <t>OE1</t>
    </r>
    <r>
      <rPr>
        <sz val="10"/>
        <rFont val="Calibri"/>
        <family val="2"/>
        <scheme val="minor"/>
      </rPr>
      <t>: [VISÃO] Contribuir para o desenvolvimento inteligente, sustentável e inclusivo, para a competitividade, a qualidade de vida e a dinâmica territorial e social na governabilidade da Região de Lisboa e Vale do Tejo e no enquadramento dos Planos Regionais do Ordenamento do Território, do Plano de Ação Regional de Lisboa 2014-2020 e da RIS3 (Research and Innovation Strategies for Smart Specialization)</t>
    </r>
  </si>
  <si>
    <t xml:space="preserve"> (*) Inclui os 2 vogais não executivos, os 4 secretários técnicos afetos ao PORLisboa 2020 e o coordenador do Orgão das Dinâmicas Regionais</t>
  </si>
  <si>
    <t>Ind1</t>
  </si>
  <si>
    <t>Ind2</t>
  </si>
  <si>
    <t>Ind3</t>
  </si>
  <si>
    <t>Ind4</t>
  </si>
  <si>
    <t>Ind5</t>
  </si>
  <si>
    <t>Ind6</t>
  </si>
  <si>
    <t>Polaridade</t>
  </si>
  <si>
    <t>Negativa</t>
  </si>
  <si>
    <t>Positiva</t>
  </si>
  <si>
    <t>Descrição</t>
  </si>
  <si>
    <t>Observações e valor crítico</t>
  </si>
  <si>
    <r>
      <rPr>
        <b/>
        <sz val="12"/>
        <rFont val="Calibri"/>
        <family val="2"/>
        <scheme val="minor"/>
      </rPr>
      <t xml:space="preserve">6. </t>
    </r>
    <r>
      <rPr>
        <sz val="12"/>
        <rFont val="Calibri"/>
        <family val="2"/>
        <scheme val="minor"/>
      </rPr>
      <t>Formas de cálculo dos indicadores, descrição e observações</t>
    </r>
  </si>
  <si>
    <t xml:space="preserve">Execução global </t>
  </si>
  <si>
    <t>Assegurar a coordenação e a articulação das diversas políticas setoriais de âmbito regional, bem como executar as políticas de ambiente, ordenamento do território e cidades, de incentivos do Estado à comunicação social  e apoiar tecnicamente as autarquias locais e as suas associações, ao nível da respetiva área geográfica de atuação</t>
  </si>
  <si>
    <t>X</t>
  </si>
  <si>
    <r>
      <rPr>
        <b/>
        <sz val="12"/>
        <rFont val="Calibri"/>
        <family val="2"/>
      </rPr>
      <t xml:space="preserve">c) </t>
    </r>
    <r>
      <rPr>
        <sz val="12"/>
        <rFont val="Calibri"/>
        <family val="2"/>
      </rPr>
      <t>o envolvimento de todas as unidades orgânicas (DSOT, DSA, DSDR,  DSAJAL, DSCGAF, DDRI, PORLisboa2020 e Orgão de Acompanhamento das Dinâmicas Regionais);  considerou-se que as competências da DSF integram a DSA</t>
    </r>
  </si>
  <si>
    <t>OOP1</t>
  </si>
  <si>
    <t>OOP2</t>
  </si>
  <si>
    <t>OOP3</t>
  </si>
  <si>
    <t>OOP4</t>
  </si>
  <si>
    <t>OOP5</t>
  </si>
  <si>
    <t>O4|In5: Percentagem de pedidos de parecer despachados até 30 dias úteis face ao total de pedidos entrados no ano</t>
  </si>
  <si>
    <t>Taxa de Realização do OOP3</t>
  </si>
  <si>
    <t>Taxa de Realização do OOP5</t>
  </si>
  <si>
    <t>Presidência do Conselho de Ministros</t>
  </si>
  <si>
    <t>corrigir</t>
  </si>
  <si>
    <t>Realizado
2017</t>
  </si>
  <si>
    <t>Percentagem de pedidos de parecer despachados até 30 dias úteis face ao total de pedidos entrados no ano</t>
  </si>
  <si>
    <t>x</t>
  </si>
  <si>
    <t>O3|Ind.3: Taxa de execução da meta N+3 do PORLisboa 2020</t>
  </si>
  <si>
    <t>Taxa de execução da meta N+3 do PORLisboa 2020</t>
  </si>
  <si>
    <t>1</t>
  </si>
  <si>
    <t>Realizado
2018</t>
  </si>
  <si>
    <t>Meta 2019</t>
  </si>
  <si>
    <t>Taxa de compromisso do PORLisboa 2020</t>
  </si>
  <si>
    <t>O3|Ind.4: Taxa de compromisso do PORLisboa 2020</t>
  </si>
  <si>
    <t>(Total do Valor Aprovado/Total do Valor Programado para o PORLisboa) x 100</t>
  </si>
  <si>
    <t>Nº de relatórios realizados no ano</t>
  </si>
  <si>
    <t>(N.º de Ações realizadas)/Nº de Ações contratualizadas com o Fundo Ambiental) x 100</t>
  </si>
  <si>
    <t>N.º de Pedidos de parecer com resposta até 30 dias úteis (em 2019) / N.º de Pedidos de Parecer entrados em 2019) x 100</t>
  </si>
  <si>
    <t>Não existe referência para o valor crítico.  Para a meta de 09 de dezembro,  que corresponde a 237 dias úteis  e com uma tolerância de 10 dias úteis, tratando-se de um indicador com polaridade negativa, o valor crítico proposto  corresponde a  170 dias  úteis  e resulta do seguinte cálculo: (237-10)*0,75, corresponde ao dia 04 de setembro.(170dias)</t>
  </si>
  <si>
    <r>
      <t>Valor Fundo acumulado dos pedidos de pagamento intermédios submetidos pela Autoridade de Gestão do PORLisboa 2020 acumulados até 31.dez.2019 / valor fundo exigido para o cumprimento do N+3 que corresponde a</t>
    </r>
    <r>
      <rPr>
        <sz val="12"/>
        <color theme="1"/>
        <rFont val="Calibri"/>
        <family val="2"/>
        <scheme val="minor"/>
      </rPr>
      <t xml:space="preserve"> 191.508.137,21 € </t>
    </r>
  </si>
  <si>
    <t>Para o apuramento do valor crítico, tratando-se de um indicador com polaridade positiva e à semelhança das orientações da Tutela referente ao mesmo indicador no anterior Ciclo de Gestão considerou-se 120%</t>
  </si>
  <si>
    <t>Não existe referência para o valor crítico.  Para a meta de 100% , com tolerância de 0% , tratando-se de um indicador com polaridade positiva, o valor crítico proposto  resulta do seguinte cálculo (100% )*1,25  que corresponde a 125%</t>
  </si>
  <si>
    <t xml:space="preserve"> Trata-se de um indicador para ser comparado entre unidades homogéneas. O total do Valor Aprovado corresponde às aprovações efetuadas pela Comissão Diretiva do PORLisboa até 31.12.2019, para o total do Valor Programado considera-se o valor estabelecido na Decisão do PORLisboa, que corresponde a 817.080.783,00 €</t>
  </si>
  <si>
    <t>OOP3:  Otimizar a aplicação dos Fundos Estruturais na Região</t>
  </si>
  <si>
    <t>OOP4:  Otimizar o apoio técnico às autarquias locais e suas associações</t>
  </si>
  <si>
    <t xml:space="preserve">Percentagem de trabalhadores com processamento da valorização remuneratória no mês seguinte ao termo do seu processo de avaliação de desempenho </t>
  </si>
  <si>
    <t xml:space="preserve">OOP5:  Garantir a operacionalização atempada dos atos a que se refere o n.º 2 do art.º 16 da LOE </t>
  </si>
  <si>
    <t>Prazo de elaboração do documento (medido em dias úteis)</t>
  </si>
  <si>
    <t>OOP1: Promover a  coesão territorial através da dinamização das sinergias urbano/rurais</t>
  </si>
  <si>
    <t>OOP6:  Implementar medidas de apoio que facilitem a conciliação da vida profissional, familiar e pessoal</t>
  </si>
  <si>
    <t>Ind7</t>
  </si>
  <si>
    <t>Nº de  medidas de apoio que facilitem a   conciliação da vida profissional, familiar e pessoal</t>
  </si>
  <si>
    <t>N.º de relatórios "Conciliação entre a vida profissional, pessoal e familiar”</t>
  </si>
  <si>
    <t>5</t>
  </si>
  <si>
    <t>OOP6</t>
  </si>
  <si>
    <t>Ind8</t>
  </si>
  <si>
    <t>O6|In7: º Nº de  medidas de apoio que facilitem a   conciliação da vida profissional, familiar e pessoal</t>
  </si>
  <si>
    <t>Nº de medidas implementadas</t>
  </si>
  <si>
    <t xml:space="preserve">O5|In6: Percentagem de trabalhadores com processamento da valorização remuneratória no mês seguinte ao termo do seu processo de avaliação de desempenho </t>
  </si>
  <si>
    <t>(N.º de trabalhadores com acréscimo no mês seguinte / N.º total de trabalhadores com valorização até à data em referência ) / 100.
No final do ano em análise: (N.º de trabalhadores com acréscimo no mês seguinte / N.º total de trabalhadores com valorização no ano)/100).</t>
  </si>
  <si>
    <t xml:space="preserve">Trata-se de um indicador  com polaridade positiva. Propõe-se como meta o valor de 80% que correponde ao valor apurado a 30 de setembro acrescido de  4 % (76%+4%)  Considera-se o valor critico de 100%, uma vez que, por convenção, resulta do seguinte cálculo : (76%+4%)*1,25=100% 
</t>
  </si>
  <si>
    <t>O6</t>
  </si>
  <si>
    <t>Trata-se de um indicador com polaridade positiva. Considerou-se a meta de 90% com tolerância 0 e valor crítico de 100% conforme recomendado pelo GPEARI</t>
  </si>
  <si>
    <t>Passos para a construção do QUAR 2019:</t>
  </si>
  <si>
    <t>Memória descritiva QUAR 2019</t>
  </si>
  <si>
    <r>
      <rPr>
        <b/>
        <sz val="12"/>
        <rFont val="Calibri"/>
        <family val="2"/>
      </rPr>
      <t xml:space="preserve">4. </t>
    </r>
    <r>
      <rPr>
        <sz val="12"/>
        <rFont val="Calibri"/>
        <family val="2"/>
      </rPr>
      <t>Seleção dos objetivos operacionais/indicadores para integração do QUAR 2019, tendo em conta:</t>
    </r>
  </si>
  <si>
    <r>
      <rPr>
        <b/>
        <sz val="12"/>
        <rFont val="Calibri"/>
        <family val="2"/>
      </rPr>
      <t>a)</t>
    </r>
    <r>
      <rPr>
        <sz val="12"/>
        <rFont val="Calibri"/>
        <family val="2"/>
      </rPr>
      <t xml:space="preserve"> a relevância dos mesmos para o ciclo de gestão de 2019</t>
    </r>
  </si>
  <si>
    <t>O6|In8: º N.º de relatórios "Conciliação entre a vida profissional, pessoal e familiar”</t>
  </si>
  <si>
    <t xml:space="preserve">OOP5: Garantir a operacionalização atempada dos atos a que se refere o n.º 2 do art.º 16 da LOE </t>
  </si>
  <si>
    <t>O2|Ind.2: Taxa de Implementação da Agenda Regional da LVT</t>
  </si>
  <si>
    <t>OOP2:  Implementar a Agenda Regional de Transição para a Economia Circular da LVT</t>
  </si>
  <si>
    <t>Taxa de  Implementação da Agenda Regional da LVT</t>
  </si>
  <si>
    <t xml:space="preserve"> Tratando-se de um indicador com  polaridade positiva, propõe-se como  meta  o valor de 80%, com uma tolerância de 10% ( o valor reportado a 31/10/20018 é de 57%).  Para o apuramento do valor crítico considerou-se  100%, atendendo que se trata do melhor resuiltado que se pode almejar</t>
  </si>
  <si>
    <t xml:space="preserve">Prazo  de elaboração  do relatório relativo ao balanço  do Living Lab </t>
  </si>
  <si>
    <t xml:space="preserve">A CCDR-LVT integra a parceria internacional promotora do projeto ROBUST  aprovado no âmbito do Programa HORIZON 2020, o qual tem como objetivo fundamental melhorar a compreensão das interações e dependências entre as áreas rurais, periurbanas e urbanas. Tendo por base uma análise aprofundada das práticas e abordagens atuais, o projeto pretende contribuir para o fortalecimento das políticas, sistemas e práticas de governança que concorrem para um crescimento inteligente, sustentável e inclusivo. 
A metodologia do projeto pressupõe a implementação de um Living Lab na Área Metropolitana de Lisboa, enquanto espaço de experimentação colaborativa entre os atores relevantes no território (Academia, Administração Pública, Empresas, população e suas organizações), o qual terá uma duração plurianual. Neste âmbito, estão previstas para 2019 as seguintes tipologias de ações: definição de uma agenda de investigação, definição de indicadores, lançamento de inquérito (no âmbito da monitorização), realização de workshops.
 o presente indicador compreende as seguintes tarefas:
-Definição de Agenda de Investigação (1º Trim 2019)
-Definição de indicadores (1º Trim 2019)
-Relatório de Monitorização (2º Trim 2019) 
-Realização de workshop regional (3º Trim 2019) 
</t>
  </si>
  <si>
    <t xml:space="preserve">O1|Ind.1: Prazo  de elaboração  do relatório relativo ao balanço  do Living Lab </t>
  </si>
  <si>
    <t xml:space="preserve">Trata-se de um indicador para ser comparado entre unidades homogéneas.  A base de realização deste objetivo assenta no Protocolo assinado em janeiro de 2018 com todas as CCDR e o Fundo Ambiental, com vista à implementação das Agendas Regionais de Transição para a Economia Circular. A demonstração do cumprimento dos objetivos e obrigações assumidos no Protocolo será o principal critério de realização.     </t>
  </si>
  <si>
    <t>Este indicador resulta das orientações do GPEARI a respeito da operacionalização do artigo 16.º da proposta de LOE 2019  no QUAR de 2019.  Diz respeito à percentagem de trabalhadores que, após terminado o processo de avaliação SIADAP3 num determinado mês, obtiveram o processamento da sua valorização remuneratória no mês seguinte. 
 - Entende-se como termo do processo de avaliação SIADAP 3 a data de tomada de conhecimento pelo trabalhador, da homologação da avaliação final obtida.
 - Releva também para efeitos de valorização, os pontos ainda não utilizados que o trabalhador tenha acumulado durante o período do congelamento.</t>
  </si>
  <si>
    <t xml:space="preserve">Este indicador resulta das orientações do GPEARI a respeito da operacionalização do artigo 22.º da proposta de LOE 2019  no QUAR de 2019. Considerou-se a  meta de 6 medidas com uma tolerância de 1, tendo em conta o planeamento desde já efectuado para 2019, no âmbito da temática Saúde Ocupacional, e o já executado em 2018 (4 ações executadas: 1 nota informativa, 1 ginástica laboral, 2 rastreios,  e 1 com execução prevista: 1 palestra). </t>
  </si>
  <si>
    <t xml:space="preserve"> Trata-se de um indicador para ser comparado entre unidades homogéneas. São incluídos os pareceres referentes a temáticas como: eleitos locais, órgãos autárquicos, atribuições e competências, recursos humanos, contratação pública, edificação, urbanização e finanças locais, bem como a questão ou temática afim que é objeto de consulta quando não se encontre disponibilizado, em suporte digital ou documental, parecer sobre a mesma.
São excluídos da análise os pedidos entrados após 18 de novembro de 2019, uma vez que é possível emitir o parecer em 2020 cumprindo o prazo de 30 dias úteis.
São considerados todos os pedidos de parecer, com ou sem aplicação de taxa, nos termos Art.º 2.º Portaria 314/2010, de 14 junho.
</t>
  </si>
  <si>
    <t>Trata-se de um indicador para ser comparado entre unidades homogéneas.  A execução do presente indicador garante o cumprimento da meta financeira do  N+3 para o PORLisboa 2020.A forma de cálculo corresponde ao rácio entre o valor fundo (FEDER e FSE) acumulado dos pedidos de pagamento intermédios submetidos à ADC até 31 dezembro 2019 sobre  o valor fundo exigido para o cumprimento da meta financeira do N+3 e que corresponde a 191.508.137,21 €</t>
  </si>
  <si>
    <t>Taxa de Realização do OOP6</t>
  </si>
  <si>
    <r>
      <t xml:space="preserve">a) Os dias de meta e tolerância são considerados "dias úteis".                                                                                                                                                                                                                                                                                                                                                                                                                                                                                                                                                                                                                                                             b) Fórmulas de cálculo dos indicadores:                                                                                                                                                                                                                                                                                                                                                                                                                                    Indicador 1 - data/prazo (medido em dias úteis)                                                                                              </t>
    </r>
    <r>
      <rPr>
        <i/>
        <sz val="10"/>
        <color theme="1" tint="0.499984740745262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theme="1" tint="0.34998626667073579"/>
        <rFont val="Calibri"/>
        <family val="2"/>
        <scheme val="minor"/>
      </rPr>
      <t xml:space="preserve">Indicador 2 - N.º de Ações realizadas)/Nº de Ações contratualizadas com o Fundo Ambiental) x 100 </t>
    </r>
    <r>
      <rPr>
        <i/>
        <sz val="10"/>
        <color rgb="FFFF0000"/>
        <rFont val="Calibri"/>
        <family val="2"/>
        <scheme val="minor"/>
      </rPr>
      <t xml:space="preserve">      </t>
    </r>
    <r>
      <rPr>
        <i/>
        <sz val="10"/>
        <color theme="1" tint="0.34998626667073579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Indicador 3 - Valor Fundo acumulado dos pedidos de pagamento intermédios submetidos pela Autoridade de Gestão do PORLisboa 2020 acumulados até 31.dez.2019 / valor fundo exigido para o cumprimento do N+3 que corresponde a 191.508.137,21 €                                                                                                                                                                                                                                                                                                                                                                                                                                                    Indicador 4 - (Total do Valor Aprovado/Total do Valor Programado para o PORLisboa) x 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indicador 5 - N.º de Pedidos de parecer com resposta até 30 dias úteis (em 2019) / N.º de Pedidos de Parecer entrados em 2019) x 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theme="1" tint="0.499984740745262"/>
        <rFont val="Calibri"/>
        <family val="2"/>
        <scheme val="minor"/>
      </rPr>
      <t xml:space="preserve">Indicador 6 - (N.º de trabalhadores com acréscimo no mês seguinte / N.º total de trabalhadores com valorização até à data em referência ) / 100. (No final do ano em análise: (N.º de trabalhadores com acréscimo no mês seguinte / N.º total de trabalhadores com valorização no ano)/100).)                                                                                                                                                                                                                                                                                                                                                                                             indicador 7-  Nº de medidas implementadas                                                                                                                                                                                                                                                                                                                                                                                                                        indicador 8- Nº de relatórios realizados no ano
</t>
    </r>
    <r>
      <rPr>
        <i/>
        <sz val="10"/>
        <color theme="1" tint="0.34998626667073579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</si>
  <si>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Ind 2: Filedoc (gestor documental)/SiiD</t>
  </si>
  <si>
    <t>Ind 1:  Filedoc (gestor documental)/SiiD</t>
  </si>
  <si>
    <t>91%</t>
  </si>
  <si>
    <r>
      <rPr>
        <b/>
        <sz val="12"/>
        <rFont val="Calibri"/>
        <family val="2"/>
      </rPr>
      <t>5.</t>
    </r>
    <r>
      <rPr>
        <sz val="12"/>
        <rFont val="Calibri"/>
        <family val="2"/>
      </rPr>
      <t xml:space="preserve"> Soma dos 3 objetivos operacionais mais relevantes (&gt;metade dos 6 objetivos) representando 72% do peso total. O resultado obtido foi apurado através de: a) ponderação do peso de cada objetivo operacional no total ; b) tendo em conta o peso de cada objetivo operacional no total, são agregados os 3 objetivos de maior peso (1 de eficácia, 2 de Eficiência) e que representam mais de 50%, nomeadamente, 72% (24,5%+17,5%+30% = 72%).                   </t>
    </r>
  </si>
  <si>
    <t xml:space="preserve"> Trata-se de um indicador  com polaridade positiva.  Considerou-a  meta de 1 relatório com uma tolerância de 0, tendo em conta a metodologia já adotada desde 2015.Para a definição do valor critico, considerou-se 2, uma vez que por convenção resulta do seguinte cálculo arredondado:(1+0)*1,25=2 </t>
  </si>
  <si>
    <t>Trata-se de um indicador  com polaridade positiva.  Considerou-a  meta de 6 medidas com uma tolerância de 1, tendo em conta a metodologia já adotada em 2018.   Considera-se o valor critico de 9, uma vez que, por convenção resulta do seguinte cálculo arredondado : (6+1)*1,25=9</t>
  </si>
  <si>
    <t xml:space="preserve">Este indicador resulta das orientações do GPEARI a respeito da operacionalização do artigo 22.º da proposta de LOE 2019  no QUAR de 2019.Trata-se de um indicador  com polaridade positiva.  Considerou-a  meta de 1 relatório com uma tolerância de 0, tendo em conta a metodologia já adotada desde 2015. Efetivamente, desde este ano que são elaborados anualmente relatórios onde são divulgadas as modalidade de organização do trabalho usufruídas pelos trabalhadores e trabalhadoras, resultado da política de conciliação entre a vida profissional, pessoal e familiar promovida por este organismo. </t>
  </si>
  <si>
    <t>Ind 6: SINGAP/Quidgest/SiiD</t>
  </si>
  <si>
    <t>Ind 5:  Filedoc (gestor documental) /SiiD</t>
  </si>
  <si>
    <t>Ind 3: SI LISBOA2020/SiiD</t>
  </si>
  <si>
    <t>Ind 4:  SI LISBOA2020/SiiD</t>
  </si>
  <si>
    <t>Ind 7: Filedoc (gestor documental) /SiiD</t>
  </si>
  <si>
    <t>Ind 8: Filedoc (gestor documental) /SiiD</t>
  </si>
  <si>
    <t xml:space="preserve">O somatório dos 3 objetivos operacionais mais relevantes (&gt;metade  dos 6) representa 72 %do peso total. O resultado obtido é apurado através de: a) ponderação do peso de cada objetivo operacional no total ; b) tendo em conta o peso de cada objetivo operacional no total, são agregados os 3 objetivos de maior peso (1de eficácia e 2  de eficiência ) e que representam mais de 50%, nomeadamente, 72% (24,5%+17,5%+30% = 72%).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</si>
  <si>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Técnico Superior - (inclui Especialistas de Informática)</t>
  </si>
  <si>
    <t>Assistente Técnico (Inclui Técnicos de Informática ,Vigilantes da Natureza e FTO)</t>
  </si>
  <si>
    <t> 575845148,74 ; Total do Valor Programado para o PORLisboa = 817080783,00</t>
  </si>
  <si>
    <t>12</t>
  </si>
  <si>
    <t>QUAR 2019</t>
  </si>
  <si>
    <r>
      <rPr>
        <b/>
        <sz val="12"/>
        <rFont val="Calibri"/>
        <family val="2"/>
      </rPr>
      <t xml:space="preserve">1. </t>
    </r>
    <r>
      <rPr>
        <sz val="12"/>
        <rFont val="Calibri"/>
        <family val="2"/>
      </rPr>
      <t>Definição de metodologia a seguir para a elaboração e apresentação dos instrumentos de gestão previsional: Plano de Atividades 2019e QUAR 2019</t>
    </r>
  </si>
  <si>
    <t>Taxa de Realização do OOP2</t>
  </si>
  <si>
    <t>março 2020/Final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</si>
</sst>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€&quot;;[Red]\-#,##0.00\ &quot;€&quot;"/>
    <numFmt numFmtId="164" formatCode="_-* #,##0.00\ [$€-816]_-;\-* #,##0.00\ [$€-816]_-;_-* &quot;-&quot;??\ [$€-816]_-;_-@_-"/>
    <numFmt numFmtId="165" formatCode="_-* #,##0.00\ &quot;Esc.&quot;_-;\-* #,##0.00\ &quot;Esc.&quot;_-;_-* &quot;-&quot;??\ &quot;Esc.&quot;_-;_-@_-"/>
    <numFmt numFmtId="166" formatCode="#,##0.00\ &quot;€&quot;"/>
    <numFmt numFmtId="167" formatCode="0.0%"/>
  </numFmts>
  <fonts count="60" x14ac:knownFonts="1">
    <font>
      <sz val="10"/>
      <name val="Arial"/>
      <charset val="1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Verdana"/>
      <family val="2"/>
    </font>
    <font>
      <sz val="8"/>
      <name val="Arial"/>
      <family val="2"/>
    </font>
    <font>
      <b/>
      <sz val="10"/>
      <color indexed="63"/>
      <name val="Calibri"/>
      <family val="2"/>
    </font>
    <font>
      <sz val="10"/>
      <color indexed="63"/>
      <name val="Calibri"/>
      <family val="2"/>
    </font>
    <font>
      <b/>
      <sz val="9"/>
      <color indexed="63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17"/>
      <name val="Calibri"/>
      <family val="2"/>
      <scheme val="minor"/>
    </font>
    <font>
      <b/>
      <sz val="10"/>
      <color theme="1" tint="0.34998626667073579"/>
      <name val="Calibri"/>
      <family val="2"/>
      <scheme val="minor"/>
    </font>
    <font>
      <b/>
      <sz val="10"/>
      <color indexed="55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55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b/>
      <sz val="28"/>
      <color theme="1" tint="0.34998626667073579"/>
      <name val="Calibri"/>
      <family val="2"/>
      <scheme val="minor"/>
    </font>
    <font>
      <b/>
      <sz val="28"/>
      <color theme="1" tint="0.34998626667073579"/>
      <name val="Calibri"/>
      <family val="2"/>
    </font>
    <font>
      <b/>
      <sz val="10"/>
      <color rgb="FF008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Arial"/>
      <family val="2"/>
    </font>
    <font>
      <i/>
      <sz val="10"/>
      <color theme="1" tint="0.34998626667073579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color theme="3" tint="0.39997558519241921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0"/>
      <color theme="3" tint="0.39997558519241921"/>
      <name val="Calibri"/>
      <family val="2"/>
      <scheme val="minor"/>
    </font>
    <font>
      <b/>
      <sz val="10"/>
      <color theme="9"/>
      <name val="Calibri"/>
      <family val="2"/>
      <scheme val="minor"/>
    </font>
    <font>
      <sz val="10"/>
      <color theme="9"/>
      <name val="Calibri"/>
      <family val="2"/>
      <scheme val="minor"/>
    </font>
    <font>
      <sz val="8"/>
      <name val="Arial Narrow"/>
      <family val="2"/>
    </font>
    <font>
      <i/>
      <sz val="10"/>
      <color theme="1" tint="0.499984740745262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i/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rgb="FF000000"/>
      <name val="Calibri"/>
      <family val="2"/>
    </font>
    <font>
      <i/>
      <sz val="12"/>
      <color theme="1" tint="0.34998626667073579"/>
      <name val="Calibri"/>
      <family val="2"/>
      <scheme val="minor"/>
    </font>
    <font>
      <i/>
      <sz val="14"/>
      <color theme="1" tint="0.34998626667073579"/>
      <name val="Calibri"/>
      <family val="2"/>
      <scheme val="minor"/>
    </font>
    <font>
      <b/>
      <sz val="8"/>
      <name val="Calibri"/>
      <family val="2"/>
    </font>
    <font>
      <sz val="8"/>
      <color rgb="FF000000"/>
      <name val="Tahoma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17"/>
      </patternFill>
    </fill>
    <fill>
      <patternFill patternType="solid">
        <fgColor theme="0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 style="thin">
        <color indexed="9"/>
      </left>
      <right/>
      <top style="thick">
        <color theme="0"/>
      </top>
      <bottom style="thick">
        <color theme="0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64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9"/>
      </right>
      <top style="thick">
        <color theme="0"/>
      </top>
      <bottom style="thick">
        <color theme="0"/>
      </bottom>
      <diagonal/>
    </border>
  </borders>
  <cellStyleXfs count="21">
    <xf numFmtId="0" fontId="0" fillId="0" borderId="0">
      <alignment wrapText="1"/>
    </xf>
    <xf numFmtId="165" fontId="2" fillId="0" borderId="0" applyFont="0" applyFill="0" applyBorder="0" applyAlignment="0" applyProtection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12" fillId="0" borderId="0"/>
    <xf numFmtId="0" fontId="2" fillId="0" borderId="0"/>
    <xf numFmtId="0" fontId="2" fillId="0" borderId="0">
      <alignment wrapText="1"/>
    </xf>
    <xf numFmtId="0" fontId="2" fillId="0" borderId="0"/>
    <xf numFmtId="0" fontId="4" fillId="0" borderId="0"/>
    <xf numFmtId="0" fontId="11" fillId="0" borderId="0"/>
    <xf numFmtId="0" fontId="1" fillId="0" borderId="0"/>
    <xf numFmtId="0" fontId="11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79">
    <xf numFmtId="0" fontId="0" fillId="0" borderId="0" xfId="0">
      <alignment wrapText="1"/>
    </xf>
    <xf numFmtId="0" fontId="14" fillId="0" borderId="0" xfId="0" applyFont="1" applyBorder="1" applyAlignment="1">
      <alignment horizontal="left" vertical="center" wrapText="1"/>
    </xf>
    <xf numFmtId="0" fontId="13" fillId="2" borderId="0" xfId="2" applyFont="1" applyFill="1" applyBorder="1" applyAlignment="1" applyProtection="1">
      <alignment vertical="center" wrapText="1"/>
      <protection locked="0"/>
    </xf>
    <xf numFmtId="0" fontId="13" fillId="2" borderId="0" xfId="2" applyFont="1" applyFill="1" applyBorder="1" applyAlignment="1" applyProtection="1">
      <alignment horizontal="left" vertical="center" wrapText="1"/>
      <protection locked="0"/>
    </xf>
    <xf numFmtId="9" fontId="17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4" fillId="3" borderId="0" xfId="2" applyFont="1" applyFill="1" applyBorder="1" applyAlignment="1" applyProtection="1">
      <alignment vertical="center" wrapText="1"/>
      <protection locked="0"/>
    </xf>
    <xf numFmtId="0" fontId="19" fillId="0" borderId="0" xfId="9" applyFont="1"/>
    <xf numFmtId="0" fontId="16" fillId="0" borderId="0" xfId="9" applyFont="1" applyFill="1"/>
    <xf numFmtId="0" fontId="19" fillId="0" borderId="2" xfId="9" applyFont="1" applyFill="1" applyBorder="1"/>
    <xf numFmtId="0" fontId="16" fillId="0" borderId="3" xfId="9" applyFont="1" applyFill="1" applyBorder="1" applyAlignment="1">
      <alignment horizontal="center" vertical="center" wrapText="1"/>
    </xf>
    <xf numFmtId="0" fontId="16" fillId="0" borderId="2" xfId="9" applyFont="1" applyFill="1" applyBorder="1" applyAlignment="1">
      <alignment horizontal="center" vertical="center" wrapText="1"/>
    </xf>
    <xf numFmtId="0" fontId="16" fillId="0" borderId="2" xfId="9" applyFont="1" applyFill="1" applyBorder="1"/>
    <xf numFmtId="0" fontId="19" fillId="4" borderId="0" xfId="9" applyFont="1" applyFill="1"/>
    <xf numFmtId="0" fontId="16" fillId="0" borderId="0" xfId="9" applyFont="1" applyAlignment="1">
      <alignment horizontal="left"/>
    </xf>
    <xf numFmtId="0" fontId="19" fillId="0" borderId="0" xfId="9" applyFont="1" applyAlignment="1">
      <alignment horizontal="left" indent="1"/>
    </xf>
    <xf numFmtId="0" fontId="19" fillId="4" borderId="0" xfId="9" applyNumberFormat="1" applyFont="1" applyFill="1" applyAlignment="1">
      <alignment vertical="top" wrapText="1"/>
    </xf>
    <xf numFmtId="9" fontId="19" fillId="0" borderId="4" xfId="13" applyFont="1" applyFill="1" applyBorder="1" applyAlignment="1">
      <alignment horizontal="center"/>
    </xf>
    <xf numFmtId="9" fontId="19" fillId="0" borderId="0" xfId="13" applyFont="1" applyFill="1" applyAlignment="1">
      <alignment horizontal="center"/>
    </xf>
    <xf numFmtId="9" fontId="19" fillId="0" borderId="3" xfId="13" applyFont="1" applyFill="1" applyBorder="1" applyAlignment="1">
      <alignment horizontal="center"/>
    </xf>
    <xf numFmtId="9" fontId="19" fillId="0" borderId="2" xfId="13" applyFont="1" applyFill="1" applyBorder="1" applyAlignment="1">
      <alignment horizontal="center"/>
    </xf>
    <xf numFmtId="0" fontId="19" fillId="0" borderId="0" xfId="0" applyFont="1" applyAlignment="1">
      <alignment vertical="center" wrapText="1"/>
    </xf>
    <xf numFmtId="0" fontId="20" fillId="0" borderId="0" xfId="2" applyFont="1" applyFill="1" applyBorder="1" applyAlignment="1" applyProtection="1">
      <alignment horizontal="right" vertical="center" wrapText="1"/>
      <protection locked="0"/>
    </xf>
    <xf numFmtId="0" fontId="13" fillId="5" borderId="18" xfId="2" applyFont="1" applyFill="1" applyBorder="1" applyAlignment="1" applyProtection="1">
      <alignment horizontal="left" vertical="center" wrapText="1"/>
      <protection locked="0"/>
    </xf>
    <xf numFmtId="0" fontId="13" fillId="2" borderId="18" xfId="2" applyFont="1" applyFill="1" applyBorder="1" applyAlignment="1" applyProtection="1">
      <alignment vertical="center" wrapText="1"/>
      <protection locked="0"/>
    </xf>
    <xf numFmtId="0" fontId="13" fillId="5" borderId="18" xfId="2" applyFont="1" applyFill="1" applyBorder="1" applyAlignment="1" applyProtection="1">
      <alignment vertical="center" wrapText="1"/>
      <protection locked="0"/>
    </xf>
    <xf numFmtId="0" fontId="0" fillId="0" borderId="0" xfId="0" applyFill="1">
      <alignment wrapText="1"/>
    </xf>
    <xf numFmtId="0" fontId="26" fillId="0" borderId="7" xfId="2" applyFont="1" applyFill="1" applyBorder="1" applyAlignment="1" applyProtection="1">
      <alignment vertical="center" wrapText="1"/>
      <protection locked="0"/>
    </xf>
    <xf numFmtId="0" fontId="0" fillId="0" borderId="0" xfId="0" applyFill="1" applyAlignment="1">
      <alignment horizontal="center" wrapText="1"/>
    </xf>
    <xf numFmtId="0" fontId="16" fillId="0" borderId="3" xfId="2" applyFont="1" applyFill="1" applyBorder="1" applyAlignment="1" applyProtection="1">
      <alignment horizontal="center" vertical="center" wrapText="1"/>
      <protection locked="0"/>
    </xf>
    <xf numFmtId="166" fontId="16" fillId="0" borderId="3" xfId="2" applyNumberFormat="1" applyFont="1" applyFill="1" applyBorder="1" applyAlignment="1" applyProtection="1">
      <alignment horizontal="center" vertical="center" wrapText="1"/>
      <protection locked="0"/>
    </xf>
    <xf numFmtId="166" fontId="0" fillId="0" borderId="3" xfId="0" applyNumberForma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16" fillId="9" borderId="18" xfId="2" applyFont="1" applyFill="1" applyBorder="1" applyAlignment="1" applyProtection="1">
      <alignment horizontal="center" vertical="center" wrapText="1"/>
      <protection locked="0"/>
    </xf>
    <xf numFmtId="0" fontId="27" fillId="9" borderId="18" xfId="2" applyFont="1" applyFill="1" applyBorder="1" applyAlignment="1" applyProtection="1">
      <alignment horizontal="center" vertical="center" wrapText="1"/>
      <protection locked="0"/>
    </xf>
    <xf numFmtId="0" fontId="27" fillId="0" borderId="18" xfId="2" applyFont="1" applyFill="1" applyBorder="1" applyAlignment="1" applyProtection="1">
      <alignment horizontal="center" vertical="center" wrapText="1"/>
      <protection locked="0"/>
    </xf>
    <xf numFmtId="0" fontId="28" fillId="9" borderId="18" xfId="2" applyFont="1" applyFill="1" applyBorder="1" applyAlignment="1" applyProtection="1">
      <alignment horizontal="center" vertical="center" wrapText="1"/>
      <protection locked="0"/>
    </xf>
    <xf numFmtId="9" fontId="33" fillId="0" borderId="0" xfId="13" applyFont="1" applyFill="1" applyBorder="1" applyAlignment="1" applyProtection="1">
      <alignment horizontal="right" vertical="center" wrapText="1"/>
      <protection locked="0"/>
    </xf>
    <xf numFmtId="0" fontId="30" fillId="10" borderId="0" xfId="2" applyFont="1" applyFill="1" applyBorder="1" applyAlignment="1" applyProtection="1">
      <alignment horizontal="right" vertical="center" wrapText="1"/>
      <protection locked="0"/>
    </xf>
    <xf numFmtId="0" fontId="30" fillId="10" borderId="0" xfId="2" applyFont="1" applyFill="1" applyBorder="1" applyAlignment="1" applyProtection="1">
      <alignment vertical="center" wrapText="1"/>
      <protection locked="0"/>
    </xf>
    <xf numFmtId="0" fontId="20" fillId="7" borderId="25" xfId="2" applyFont="1" applyFill="1" applyBorder="1" applyAlignment="1" applyProtection="1">
      <alignment horizontal="center"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0" borderId="5" xfId="2" applyFont="1" applyFill="1" applyBorder="1" applyAlignment="1" applyProtection="1">
      <alignment vertical="center" wrapText="1"/>
      <protection locked="0"/>
    </xf>
    <xf numFmtId="9" fontId="25" fillId="0" borderId="25" xfId="2" applyNumberFormat="1" applyFont="1" applyFill="1" applyBorder="1" applyAlignment="1" applyProtection="1">
      <alignment horizontal="center" vertical="center" wrapText="1"/>
      <protection locked="0"/>
    </xf>
    <xf numFmtId="9" fontId="33" fillId="0" borderId="25" xfId="13" applyFont="1" applyFill="1" applyBorder="1" applyAlignment="1" applyProtection="1">
      <alignment horizontal="right" vertical="center" wrapText="1"/>
      <protection locked="0"/>
    </xf>
    <xf numFmtId="0" fontId="26" fillId="0" borderId="19" xfId="2" applyFont="1" applyFill="1" applyBorder="1" applyAlignment="1" applyProtection="1">
      <alignment vertical="center" wrapText="1"/>
      <protection locked="0"/>
    </xf>
    <xf numFmtId="49" fontId="36" fillId="8" borderId="18" xfId="2" applyNumberFormat="1" applyFont="1" applyFill="1" applyBorder="1" applyAlignment="1" applyProtection="1">
      <alignment horizontal="center" vertical="center" wrapText="1"/>
      <protection locked="0"/>
    </xf>
    <xf numFmtId="0" fontId="37" fillId="5" borderId="24" xfId="2" applyFont="1" applyFill="1" applyBorder="1" applyAlignment="1" applyProtection="1">
      <alignment horizontal="left" vertical="center" wrapText="1"/>
      <protection locked="0"/>
    </xf>
    <xf numFmtId="9" fontId="36" fillId="5" borderId="24" xfId="2" applyNumberFormat="1" applyFont="1" applyFill="1" applyBorder="1" applyAlignment="1" applyProtection="1">
      <alignment horizontal="center" vertical="center" wrapText="1"/>
      <protection locked="0"/>
    </xf>
    <xf numFmtId="0" fontId="37" fillId="5" borderId="18" xfId="2" applyFont="1" applyFill="1" applyBorder="1" applyAlignment="1" applyProtection="1">
      <alignment horizontal="left" vertical="center" wrapText="1"/>
      <protection locked="0"/>
    </xf>
    <xf numFmtId="9" fontId="36" fillId="5" borderId="18" xfId="2" applyNumberFormat="1" applyFont="1" applyFill="1" applyBorder="1" applyAlignment="1" applyProtection="1">
      <alignment horizontal="center" vertical="center" wrapText="1"/>
      <protection locked="0"/>
    </xf>
    <xf numFmtId="49" fontId="36" fillId="5" borderId="18" xfId="2" applyNumberFormat="1" applyFont="1" applyFill="1" applyBorder="1" applyAlignment="1" applyProtection="1">
      <alignment horizontal="center" vertical="center" wrapText="1"/>
      <protection locked="0"/>
    </xf>
    <xf numFmtId="0" fontId="14" fillId="5" borderId="18" xfId="0" applyFont="1" applyFill="1" applyBorder="1" applyAlignment="1" applyProtection="1">
      <alignment horizontal="center" vertical="center" wrapText="1"/>
      <protection locked="0"/>
    </xf>
    <xf numFmtId="0" fontId="14" fillId="5" borderId="18" xfId="2" applyFont="1" applyFill="1" applyBorder="1" applyAlignment="1" applyProtection="1">
      <alignment horizontal="center" vertical="center" wrapText="1"/>
      <protection locked="0"/>
    </xf>
    <xf numFmtId="3" fontId="21" fillId="5" borderId="18" xfId="2" applyNumberFormat="1" applyFont="1" applyFill="1" applyBorder="1" applyAlignment="1" applyProtection="1">
      <alignment horizontal="center" vertical="center" wrapText="1"/>
      <protection locked="0"/>
    </xf>
    <xf numFmtId="0" fontId="21" fillId="5" borderId="18" xfId="2" applyFont="1" applyFill="1" applyBorder="1" applyAlignment="1" applyProtection="1">
      <alignment horizontal="center" vertical="center" wrapText="1"/>
      <protection locked="0"/>
    </xf>
    <xf numFmtId="0" fontId="21" fillId="5" borderId="19" xfId="2" applyFont="1" applyFill="1" applyBorder="1" applyAlignment="1" applyProtection="1">
      <alignment vertical="center" wrapText="1"/>
      <protection locked="0"/>
    </xf>
    <xf numFmtId="0" fontId="21" fillId="5" borderId="20" xfId="2" applyFont="1" applyFill="1" applyBorder="1" applyAlignment="1" applyProtection="1">
      <alignment vertical="center" wrapText="1"/>
      <protection locked="0"/>
    </xf>
    <xf numFmtId="164" fontId="21" fillId="5" borderId="18" xfId="2" applyNumberFormat="1" applyFont="1" applyFill="1" applyBorder="1" applyAlignment="1" applyProtection="1">
      <alignment horizontal="center" vertical="center" wrapText="1"/>
      <protection locked="0"/>
    </xf>
    <xf numFmtId="164" fontId="14" fillId="5" borderId="18" xfId="2" applyNumberFormat="1" applyFont="1" applyFill="1" applyBorder="1" applyAlignment="1" applyProtection="1">
      <alignment horizontal="center" vertical="center" wrapText="1"/>
      <protection locked="0"/>
    </xf>
    <xf numFmtId="0" fontId="14" fillId="2" borderId="1" xfId="2" applyFont="1" applyFill="1" applyBorder="1" applyAlignment="1" applyProtection="1">
      <alignment vertical="center" wrapText="1"/>
      <protection locked="0"/>
    </xf>
    <xf numFmtId="0" fontId="14" fillId="2" borderId="0" xfId="2" applyFont="1" applyFill="1" applyBorder="1" applyAlignment="1" applyProtection="1">
      <alignment vertical="center" wrapText="1"/>
      <protection locked="0"/>
    </xf>
    <xf numFmtId="0" fontId="36" fillId="5" borderId="18" xfId="2" applyFont="1" applyFill="1" applyBorder="1" applyAlignment="1" applyProtection="1">
      <alignment vertical="center" wrapText="1"/>
      <protection locked="0"/>
    </xf>
    <xf numFmtId="0" fontId="20" fillId="2" borderId="21" xfId="2" applyFont="1" applyFill="1" applyBorder="1" applyAlignment="1" applyProtection="1">
      <alignment horizontal="center" vertical="center" wrapText="1"/>
      <protection locked="0"/>
    </xf>
    <xf numFmtId="0" fontId="20" fillId="2" borderId="0" xfId="2" applyFont="1" applyFill="1" applyBorder="1" applyAlignment="1" applyProtection="1">
      <alignment horizontal="center" vertical="center" wrapText="1"/>
      <protection locked="0"/>
    </xf>
    <xf numFmtId="0" fontId="14" fillId="5" borderId="23" xfId="2" applyFont="1" applyFill="1" applyBorder="1" applyAlignment="1" applyProtection="1">
      <alignment vertical="center" wrapText="1"/>
      <protection locked="0"/>
    </xf>
    <xf numFmtId="0" fontId="14" fillId="5" borderId="19" xfId="2" applyFont="1" applyFill="1" applyBorder="1" applyAlignment="1" applyProtection="1">
      <alignment vertical="center" wrapText="1"/>
      <protection locked="0"/>
    </xf>
    <xf numFmtId="0" fontId="16" fillId="0" borderId="0" xfId="2" applyFont="1" applyFill="1" applyBorder="1" applyAlignment="1" applyProtection="1">
      <alignment vertical="center" wrapText="1"/>
      <protection locked="0"/>
    </xf>
    <xf numFmtId="0" fontId="16" fillId="2" borderId="0" xfId="2" applyFont="1" applyFill="1" applyBorder="1" applyAlignment="1" applyProtection="1">
      <alignment horizontal="center" vertical="center" wrapText="1"/>
      <protection locked="0"/>
    </xf>
    <xf numFmtId="0" fontId="36" fillId="8" borderId="18" xfId="2" applyFont="1" applyFill="1" applyBorder="1" applyAlignment="1" applyProtection="1">
      <alignment horizontal="center" vertical="center" wrapText="1"/>
      <protection locked="0"/>
    </xf>
    <xf numFmtId="0" fontId="30" fillId="10" borderId="0" xfId="2" applyFont="1" applyFill="1" applyBorder="1" applyAlignment="1" applyProtection="1">
      <alignment horizontal="left" vertical="center" wrapText="1"/>
      <protection locked="0"/>
    </xf>
    <xf numFmtId="0" fontId="32" fillId="0" borderId="0" xfId="2" applyFont="1" applyFill="1" applyBorder="1" applyAlignment="1" applyProtection="1">
      <alignment vertical="center" wrapText="1"/>
      <protection locked="0"/>
    </xf>
    <xf numFmtId="9" fontId="36" fillId="5" borderId="18" xfId="13" applyFont="1" applyFill="1" applyBorder="1" applyAlignment="1" applyProtection="1">
      <alignment horizontal="center" vertical="center" wrapText="1"/>
      <protection locked="0"/>
    </xf>
    <xf numFmtId="0" fontId="20" fillId="9" borderId="23" xfId="2" applyFont="1" applyFill="1" applyBorder="1" applyAlignment="1" applyProtection="1">
      <alignment vertical="center"/>
      <protection locked="0"/>
    </xf>
    <xf numFmtId="0" fontId="20" fillId="9" borderId="19" xfId="2" applyFont="1" applyFill="1" applyBorder="1" applyAlignment="1" applyProtection="1">
      <alignment vertical="center"/>
      <protection locked="0"/>
    </xf>
    <xf numFmtId="0" fontId="20" fillId="2" borderId="21" xfId="2" applyFont="1" applyFill="1" applyBorder="1" applyAlignment="1" applyProtection="1">
      <alignment vertical="center"/>
      <protection locked="0"/>
    </xf>
    <xf numFmtId="0" fontId="20" fillId="2" borderId="0" xfId="2" applyFont="1" applyFill="1" applyBorder="1" applyAlignment="1" applyProtection="1">
      <alignment vertical="center"/>
      <protection locked="0"/>
    </xf>
    <xf numFmtId="0" fontId="21" fillId="0" borderId="0" xfId="2" applyFont="1" applyAlignment="1" applyProtection="1">
      <alignment vertical="center"/>
      <protection locked="0"/>
    </xf>
    <xf numFmtId="0" fontId="22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22" fillId="0" borderId="0" xfId="0" applyFont="1" applyAlignment="1">
      <alignment horizontal="justify" vertical="center" wrapText="1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14" fillId="0" borderId="0" xfId="2" applyFont="1" applyAlignment="1" applyProtection="1">
      <alignment vertical="center" wrapText="1"/>
      <protection locked="0"/>
    </xf>
    <xf numFmtId="0" fontId="14" fillId="0" borderId="0" xfId="0" applyFont="1" applyAlignment="1">
      <alignment vertical="center" wrapText="1"/>
    </xf>
    <xf numFmtId="0" fontId="13" fillId="0" borderId="0" xfId="2" applyFont="1" applyFill="1" applyAlignment="1" applyProtection="1">
      <alignment vertical="center" wrapText="1"/>
      <protection locked="0"/>
    </xf>
    <xf numFmtId="0" fontId="15" fillId="0" borderId="0" xfId="2" applyFont="1" applyFill="1" applyBorder="1" applyAlignment="1" applyProtection="1">
      <alignment vertical="center" wrapText="1"/>
      <protection locked="0"/>
    </xf>
    <xf numFmtId="9" fontId="19" fillId="0" borderId="0" xfId="0" applyNumberFormat="1" applyFont="1" applyAlignment="1">
      <alignment vertical="center" wrapText="1"/>
    </xf>
    <xf numFmtId="0" fontId="15" fillId="0" borderId="25" xfId="2" applyFont="1" applyFill="1" applyBorder="1" applyAlignment="1" applyProtection="1">
      <alignment vertical="center" wrapText="1"/>
      <protection locked="0"/>
    </xf>
    <xf numFmtId="0" fontId="13" fillId="0" borderId="25" xfId="2" applyFont="1" applyFill="1" applyBorder="1" applyAlignment="1" applyProtection="1">
      <alignment vertical="center" wrapText="1"/>
      <protection locked="0"/>
    </xf>
    <xf numFmtId="0" fontId="24" fillId="3" borderId="25" xfId="2" applyFont="1" applyFill="1" applyBorder="1" applyAlignment="1" applyProtection="1">
      <alignment vertical="center" wrapText="1"/>
      <protection locked="0"/>
    </xf>
    <xf numFmtId="0" fontId="14" fillId="0" borderId="0" xfId="2" applyFont="1" applyBorder="1" applyAlignment="1" applyProtection="1">
      <alignment vertical="center" wrapText="1"/>
      <protection locked="0"/>
    </xf>
    <xf numFmtId="0" fontId="21" fillId="0" borderId="0" xfId="2" applyFont="1" applyAlignment="1" applyProtection="1">
      <alignment horizontal="center" vertical="center" wrapText="1"/>
      <protection locked="0"/>
    </xf>
    <xf numFmtId="9" fontId="21" fillId="2" borderId="6" xfId="2" applyNumberFormat="1" applyFont="1" applyFill="1" applyBorder="1" applyAlignment="1" applyProtection="1">
      <alignment horizontal="right" vertical="center" wrapText="1"/>
      <protection locked="0"/>
    </xf>
    <xf numFmtId="0" fontId="21" fillId="2" borderId="6" xfId="2" applyFont="1" applyFill="1" applyBorder="1" applyAlignment="1" applyProtection="1">
      <alignment vertical="center" wrapText="1"/>
      <protection locked="0"/>
    </xf>
    <xf numFmtId="9" fontId="21" fillId="0" borderId="7" xfId="2" applyNumberFormat="1" applyFont="1" applyFill="1" applyBorder="1" applyAlignment="1" applyProtection="1">
      <alignment vertical="center" wrapText="1"/>
      <protection locked="0"/>
    </xf>
    <xf numFmtId="9" fontId="21" fillId="0" borderId="0" xfId="2" applyNumberFormat="1" applyFont="1" applyAlignment="1" applyProtection="1">
      <alignment vertical="center" wrapText="1"/>
      <protection locked="0"/>
    </xf>
    <xf numFmtId="0" fontId="14" fillId="0" borderId="0" xfId="2" applyFont="1" applyFill="1" applyAlignment="1" applyProtection="1">
      <alignment vertical="center" wrapText="1"/>
      <protection locked="0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18" fillId="0" borderId="0" xfId="2" applyFont="1" applyFill="1" applyBorder="1" applyAlignment="1" applyProtection="1">
      <alignment vertical="center" wrapText="1"/>
      <protection locked="0"/>
    </xf>
    <xf numFmtId="0" fontId="19" fillId="0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left" vertical="center"/>
      <protection locked="0"/>
    </xf>
    <xf numFmtId="0" fontId="38" fillId="0" borderId="0" xfId="2" applyFont="1" applyAlignment="1" applyProtection="1">
      <alignment vertical="center" wrapText="1"/>
      <protection locked="0"/>
    </xf>
    <xf numFmtId="9" fontId="35" fillId="0" borderId="0" xfId="2" applyNumberFormat="1" applyFont="1" applyAlignment="1" applyProtection="1">
      <alignment vertical="center" wrapText="1"/>
      <protection locked="0"/>
    </xf>
    <xf numFmtId="0" fontId="35" fillId="0" borderId="0" xfId="2" applyFont="1" applyAlignment="1" applyProtection="1">
      <alignment vertical="center" wrapText="1"/>
      <protection locked="0"/>
    </xf>
    <xf numFmtId="0" fontId="35" fillId="0" borderId="0" xfId="0" applyFont="1" applyAlignment="1">
      <alignment vertical="center" wrapText="1"/>
    </xf>
    <xf numFmtId="9" fontId="14" fillId="0" borderId="0" xfId="2" applyNumberFormat="1" applyFont="1" applyAlignment="1" applyProtection="1">
      <alignment vertical="center" wrapText="1"/>
      <protection locked="0"/>
    </xf>
    <xf numFmtId="0" fontId="21" fillId="0" borderId="0" xfId="2" applyFont="1" applyAlignment="1" applyProtection="1">
      <alignment horizontal="center" vertical="center" wrapText="1"/>
      <protection locked="0"/>
    </xf>
    <xf numFmtId="1" fontId="22" fillId="0" borderId="0" xfId="0" applyNumberFormat="1" applyFont="1" applyAlignment="1">
      <alignment vertical="center" wrapText="1"/>
    </xf>
    <xf numFmtId="9" fontId="30" fillId="10" borderId="24" xfId="2" applyNumberFormat="1" applyFont="1" applyFill="1" applyBorder="1" applyAlignment="1" applyProtection="1">
      <alignment vertical="center"/>
      <protection locked="0"/>
    </xf>
    <xf numFmtId="9" fontId="30" fillId="10" borderId="25" xfId="2" applyNumberFormat="1" applyFont="1" applyFill="1" applyBorder="1" applyAlignment="1" applyProtection="1">
      <alignment horizontal="right" vertical="center"/>
      <protection locked="0"/>
    </xf>
    <xf numFmtId="0" fontId="14" fillId="2" borderId="6" xfId="2" applyFont="1" applyFill="1" applyBorder="1" applyAlignment="1" applyProtection="1">
      <alignment vertical="center" wrapText="1"/>
      <protection locked="0"/>
    </xf>
    <xf numFmtId="0" fontId="14" fillId="2" borderId="9" xfId="2" applyFont="1" applyFill="1" applyBorder="1" applyAlignment="1" applyProtection="1">
      <alignment vertical="center" wrapText="1"/>
      <protection locked="0"/>
    </xf>
    <xf numFmtId="0" fontId="14" fillId="2" borderId="12" xfId="2" applyFont="1" applyFill="1" applyBorder="1" applyAlignment="1" applyProtection="1">
      <alignment vertical="center"/>
      <protection locked="0"/>
    </xf>
    <xf numFmtId="167" fontId="19" fillId="6" borderId="0" xfId="13" applyNumberFormat="1" applyFont="1" applyFill="1" applyAlignment="1">
      <alignment horizontal="center"/>
    </xf>
    <xf numFmtId="167" fontId="19" fillId="0" borderId="0" xfId="13" applyNumberFormat="1" applyFont="1" applyFill="1" applyAlignment="1">
      <alignment horizontal="center"/>
    </xf>
    <xf numFmtId="0" fontId="14" fillId="0" borderId="0" xfId="0" applyFont="1" applyAlignment="1">
      <alignment vertical="center"/>
    </xf>
    <xf numFmtId="0" fontId="32" fillId="0" borderId="19" xfId="2" applyFont="1" applyFill="1" applyBorder="1" applyAlignment="1" applyProtection="1">
      <alignment horizontal="left" vertical="center"/>
      <protection locked="0"/>
    </xf>
    <xf numFmtId="0" fontId="32" fillId="0" borderId="19" xfId="2" applyFont="1" applyFill="1" applyBorder="1" applyAlignment="1" applyProtection="1">
      <alignment horizontal="justify" vertical="center"/>
      <protection locked="0"/>
    </xf>
    <xf numFmtId="0" fontId="14" fillId="0" borderId="23" xfId="2" applyFont="1" applyFill="1" applyBorder="1" applyAlignment="1" applyProtection="1">
      <alignment horizontal="left" vertical="center" wrapText="1"/>
      <protection locked="0"/>
    </xf>
    <xf numFmtId="0" fontId="14" fillId="0" borderId="19" xfId="2" applyFont="1" applyFill="1" applyBorder="1" applyAlignment="1" applyProtection="1">
      <alignment horizontal="left" vertical="center" wrapText="1"/>
      <protection locked="0"/>
    </xf>
    <xf numFmtId="0" fontId="13" fillId="0" borderId="18" xfId="2" applyFont="1" applyFill="1" applyBorder="1" applyAlignment="1" applyProtection="1">
      <alignment vertical="center" wrapText="1"/>
      <protection locked="0"/>
    </xf>
    <xf numFmtId="0" fontId="13" fillId="3" borderId="0" xfId="2" applyFont="1" applyFill="1" applyBorder="1" applyAlignment="1" applyProtection="1">
      <alignment vertical="center" wrapText="1"/>
      <protection locked="0"/>
    </xf>
    <xf numFmtId="0" fontId="16" fillId="13" borderId="0" xfId="2" applyFont="1" applyFill="1" applyBorder="1" applyAlignment="1" applyProtection="1">
      <alignment horizontal="center" vertical="center" wrapText="1"/>
      <protection locked="0"/>
    </xf>
    <xf numFmtId="0" fontId="2" fillId="3" borderId="2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horizontal="left" vertical="center" wrapText="1"/>
    </xf>
    <xf numFmtId="0" fontId="15" fillId="3" borderId="0" xfId="2" applyFont="1" applyFill="1" applyBorder="1" applyAlignment="1" applyProtection="1">
      <alignment horizontal="right" vertical="center" wrapText="1"/>
      <protection locked="0"/>
    </xf>
    <xf numFmtId="0" fontId="15" fillId="3" borderId="25" xfId="2" applyFont="1" applyFill="1" applyBorder="1" applyAlignment="1" applyProtection="1">
      <alignment horizontal="right" vertical="center" wrapText="1"/>
      <protection locked="0"/>
    </xf>
    <xf numFmtId="0" fontId="13" fillId="3" borderId="0" xfId="2" applyFont="1" applyFill="1" applyBorder="1" applyAlignment="1" applyProtection="1">
      <alignment horizontal="center" vertical="center" wrapText="1"/>
      <protection locked="0"/>
    </xf>
    <xf numFmtId="0" fontId="32" fillId="3" borderId="19" xfId="2" applyFont="1" applyFill="1" applyBorder="1" applyAlignment="1" applyProtection="1">
      <alignment horizontal="justify" vertical="center"/>
      <protection locked="0"/>
    </xf>
    <xf numFmtId="0" fontId="14" fillId="3" borderId="0" xfId="2" applyFont="1" applyFill="1" applyAlignment="1" applyProtection="1">
      <alignment vertical="center" wrapText="1"/>
      <protection locked="0"/>
    </xf>
    <xf numFmtId="0" fontId="13" fillId="3" borderId="0" xfId="2" applyFont="1" applyFill="1" applyAlignment="1" applyProtection="1">
      <alignment vertical="center" wrapText="1"/>
      <protection locked="0"/>
    </xf>
    <xf numFmtId="0" fontId="14" fillId="3" borderId="18" xfId="2" applyFont="1" applyFill="1" applyBorder="1" applyAlignment="1" applyProtection="1">
      <alignment horizontal="center" vertical="center" wrapText="1"/>
      <protection locked="0"/>
    </xf>
    <xf numFmtId="3" fontId="21" fillId="3" borderId="18" xfId="2" applyNumberFormat="1" applyFont="1" applyFill="1" applyBorder="1" applyAlignment="1" applyProtection="1">
      <alignment horizontal="center" vertical="center" wrapText="1"/>
      <protection locked="0"/>
    </xf>
    <xf numFmtId="0" fontId="32" fillId="3" borderId="0" xfId="2" applyFont="1" applyFill="1" applyBorder="1" applyAlignment="1" applyProtection="1">
      <alignment vertical="center" wrapText="1"/>
      <protection locked="0"/>
    </xf>
    <xf numFmtId="0" fontId="14" fillId="13" borderId="1" xfId="2" applyFont="1" applyFill="1" applyBorder="1" applyAlignment="1" applyProtection="1">
      <alignment vertical="center" wrapText="1"/>
      <protection locked="0"/>
    </xf>
    <xf numFmtId="0" fontId="14" fillId="13" borderId="0" xfId="2" applyFont="1" applyFill="1" applyBorder="1" applyAlignment="1" applyProtection="1">
      <alignment vertical="center" wrapText="1"/>
      <protection locked="0"/>
    </xf>
    <xf numFmtId="0" fontId="35" fillId="3" borderId="0" xfId="2" applyFont="1" applyFill="1" applyAlignment="1" applyProtection="1">
      <alignment vertical="center" wrapText="1"/>
      <protection locked="0"/>
    </xf>
    <xf numFmtId="0" fontId="44" fillId="0" borderId="0" xfId="0" applyFont="1" applyAlignment="1">
      <alignment vertical="center" wrapText="1"/>
    </xf>
    <xf numFmtId="0" fontId="44" fillId="0" borderId="0" xfId="0" applyFont="1" applyFill="1" applyAlignment="1">
      <alignment vertical="center" wrapText="1"/>
    </xf>
    <xf numFmtId="9" fontId="44" fillId="0" borderId="0" xfId="0" applyNumberFormat="1" applyFont="1" applyAlignment="1">
      <alignment vertical="center" wrapText="1"/>
    </xf>
    <xf numFmtId="0" fontId="44" fillId="0" borderId="0" xfId="0" applyFont="1" applyAlignment="1">
      <alignment vertical="center"/>
    </xf>
    <xf numFmtId="0" fontId="46" fillId="0" borderId="0" xfId="0" applyFont="1" applyAlignment="1">
      <alignment vertical="center" wrapText="1"/>
    </xf>
    <xf numFmtId="0" fontId="44" fillId="0" borderId="0" xfId="0" applyFont="1" applyFill="1" applyBorder="1" applyAlignment="1">
      <alignment vertical="center" wrapText="1"/>
    </xf>
    <xf numFmtId="0" fontId="29" fillId="0" borderId="0" xfId="2" applyFont="1" applyFill="1" applyBorder="1" applyAlignment="1" applyProtection="1">
      <alignment vertical="center" wrapText="1"/>
      <protection locked="0"/>
    </xf>
    <xf numFmtId="0" fontId="48" fillId="0" borderId="0" xfId="0" applyFont="1" applyAlignment="1">
      <alignment vertical="center" wrapText="1"/>
    </xf>
    <xf numFmtId="167" fontId="19" fillId="0" borderId="0" xfId="9" applyNumberFormat="1" applyFont="1"/>
    <xf numFmtId="0" fontId="21" fillId="14" borderId="8" xfId="2" applyFont="1" applyFill="1" applyBorder="1" applyAlignment="1" applyProtection="1">
      <alignment horizontal="left" vertical="center" wrapText="1"/>
      <protection locked="0"/>
    </xf>
    <xf numFmtId="9" fontId="23" fillId="14" borderId="18" xfId="2" applyNumberFormat="1" applyFont="1" applyFill="1" applyBorder="1" applyAlignment="1" applyProtection="1">
      <alignment horizontal="center" vertical="center" wrapText="1"/>
      <protection locked="0"/>
    </xf>
    <xf numFmtId="9" fontId="46" fillId="14" borderId="0" xfId="0" applyNumberFormat="1" applyFont="1" applyFill="1" applyAlignment="1">
      <alignment vertical="center" wrapText="1"/>
    </xf>
    <xf numFmtId="9" fontId="45" fillId="14" borderId="0" xfId="0" applyNumberFormat="1" applyFont="1" applyFill="1" applyAlignment="1">
      <alignment vertical="center" wrapText="1"/>
    </xf>
    <xf numFmtId="9" fontId="26" fillId="0" borderId="6" xfId="2" applyNumberFormat="1" applyFont="1" applyFill="1" applyBorder="1" applyAlignment="1" applyProtection="1">
      <alignment vertical="center" wrapText="1"/>
      <protection locked="0"/>
    </xf>
    <xf numFmtId="9" fontId="26" fillId="7" borderId="23" xfId="2" applyNumberFormat="1" applyFont="1" applyFill="1" applyBorder="1" applyAlignment="1" applyProtection="1">
      <alignment vertical="center" wrapText="1"/>
      <protection locked="0"/>
    </xf>
    <xf numFmtId="9" fontId="26" fillId="14" borderId="23" xfId="2" applyNumberFormat="1" applyFont="1" applyFill="1" applyBorder="1" applyAlignment="1" applyProtection="1">
      <alignment vertical="center" wrapText="1"/>
      <protection locked="0"/>
    </xf>
    <xf numFmtId="9" fontId="26" fillId="14" borderId="20" xfId="2" applyNumberFormat="1" applyFont="1" applyFill="1" applyBorder="1" applyAlignment="1" applyProtection="1">
      <alignment vertical="center" wrapText="1"/>
      <protection locked="0"/>
    </xf>
    <xf numFmtId="0" fontId="13" fillId="5" borderId="0" xfId="2" applyFont="1" applyFill="1" applyBorder="1" applyAlignment="1" applyProtection="1">
      <alignment vertical="center" wrapText="1"/>
      <protection locked="0"/>
    </xf>
    <xf numFmtId="0" fontId="14" fillId="3" borderId="23" xfId="2" applyFont="1" applyFill="1" applyBorder="1" applyAlignment="1" applyProtection="1">
      <alignment horizontal="left" vertical="center" wrapText="1"/>
      <protection locked="0"/>
    </xf>
    <xf numFmtId="0" fontId="14" fillId="3" borderId="19" xfId="2" applyFont="1" applyFill="1" applyBorder="1" applyAlignment="1" applyProtection="1">
      <alignment horizontal="left" vertical="center" wrapText="1"/>
      <protection locked="0"/>
    </xf>
    <xf numFmtId="0" fontId="44" fillId="3" borderId="0" xfId="0" applyFont="1" applyFill="1" applyAlignment="1">
      <alignment vertical="center" wrapText="1"/>
    </xf>
    <xf numFmtId="0" fontId="14" fillId="3" borderId="0" xfId="0" applyFont="1" applyFill="1" applyAlignment="1">
      <alignment vertical="center" wrapText="1"/>
    </xf>
    <xf numFmtId="9" fontId="36" fillId="5" borderId="18" xfId="13" applyNumberFormat="1" applyFont="1" applyFill="1" applyBorder="1" applyAlignment="1" applyProtection="1">
      <alignment horizontal="center" vertical="center" wrapText="1"/>
      <protection locked="0"/>
    </xf>
    <xf numFmtId="0" fontId="19" fillId="6" borderId="0" xfId="9" applyFont="1" applyFill="1"/>
    <xf numFmtId="9" fontId="19" fillId="6" borderId="4" xfId="13" applyFont="1" applyFill="1" applyBorder="1" applyAlignment="1">
      <alignment horizontal="center"/>
    </xf>
    <xf numFmtId="0" fontId="16" fillId="0" borderId="29" xfId="9" applyFont="1" applyFill="1" applyBorder="1"/>
    <xf numFmtId="9" fontId="19" fillId="0" borderId="29" xfId="13" applyFont="1" applyFill="1" applyBorder="1" applyAlignment="1">
      <alignment horizontal="center"/>
    </xf>
    <xf numFmtId="0" fontId="36" fillId="8" borderId="18" xfId="2" applyFont="1" applyFill="1" applyBorder="1" applyAlignment="1" applyProtection="1">
      <alignment horizontal="center" vertical="center" wrapText="1"/>
      <protection locked="0"/>
    </xf>
    <xf numFmtId="0" fontId="19" fillId="3" borderId="0" xfId="9" applyFont="1" applyFill="1"/>
    <xf numFmtId="9" fontId="19" fillId="3" borderId="4" xfId="13" applyFont="1" applyFill="1" applyBorder="1" applyAlignment="1">
      <alignment horizontal="center"/>
    </xf>
    <xf numFmtId="167" fontId="19" fillId="3" borderId="0" xfId="13" applyNumberFormat="1" applyFont="1" applyFill="1" applyAlignment="1">
      <alignment horizontal="center"/>
    </xf>
    <xf numFmtId="14" fontId="21" fillId="0" borderId="0" xfId="2" applyNumberFormat="1" applyFont="1" applyAlignment="1" applyProtection="1">
      <alignment horizontal="right" vertical="center" wrapText="1"/>
      <protection locked="0"/>
    </xf>
    <xf numFmtId="0" fontId="36" fillId="8" borderId="18" xfId="2" applyFont="1" applyFill="1" applyBorder="1" applyAlignment="1" applyProtection="1">
      <alignment horizontal="center" vertical="center" wrapText="1"/>
      <protection locked="0"/>
    </xf>
    <xf numFmtId="0" fontId="10" fillId="3" borderId="30" xfId="2" applyFont="1" applyFill="1" applyBorder="1" applyAlignment="1" applyProtection="1">
      <alignment horizontal="right" vertical="center" wrapText="1"/>
      <protection locked="0"/>
    </xf>
    <xf numFmtId="0" fontId="23" fillId="3" borderId="22" xfId="2" applyFont="1" applyFill="1" applyBorder="1" applyAlignment="1" applyProtection="1">
      <alignment horizontal="right" vertical="center" wrapText="1"/>
      <protection locked="0"/>
    </xf>
    <xf numFmtId="0" fontId="23" fillId="3" borderId="31" xfId="2" applyFont="1" applyFill="1" applyBorder="1" applyAlignment="1" applyProtection="1">
      <alignment horizontal="right" vertical="center" wrapText="1"/>
      <protection locked="0"/>
    </xf>
    <xf numFmtId="9" fontId="23" fillId="3" borderId="25" xfId="2" applyNumberFormat="1" applyFont="1" applyFill="1" applyBorder="1" applyAlignment="1" applyProtection="1">
      <alignment horizontal="center" vertical="center" wrapText="1"/>
      <protection locked="0"/>
    </xf>
    <xf numFmtId="0" fontId="19" fillId="3" borderId="0" xfId="0" applyFont="1" applyFill="1" applyAlignment="1">
      <alignment vertical="center" wrapText="1"/>
    </xf>
    <xf numFmtId="0" fontId="43" fillId="0" borderId="0" xfId="0" applyFont="1" applyAlignment="1">
      <alignment horizontal="justify" wrapText="1"/>
    </xf>
    <xf numFmtId="0" fontId="44" fillId="15" borderId="0" xfId="0" applyFont="1" applyFill="1" applyAlignment="1">
      <alignment vertical="center" wrapText="1"/>
    </xf>
    <xf numFmtId="0" fontId="38" fillId="15" borderId="0" xfId="0" applyFont="1" applyFill="1" applyAlignment="1">
      <alignment vertical="center" wrapText="1"/>
    </xf>
    <xf numFmtId="0" fontId="14" fillId="15" borderId="0" xfId="0" applyFont="1" applyFill="1" applyAlignment="1">
      <alignment vertical="center" wrapText="1"/>
    </xf>
    <xf numFmtId="0" fontId="36" fillId="8" borderId="18" xfId="2" applyFont="1" applyFill="1" applyBorder="1" applyAlignment="1" applyProtection="1">
      <alignment horizontal="center" vertical="center" wrapText="1"/>
      <protection locked="0"/>
    </xf>
    <xf numFmtId="8" fontId="51" fillId="16" borderId="32" xfId="0" applyNumberFormat="1" applyFont="1" applyFill="1" applyBorder="1" applyAlignment="1">
      <alignment horizontal="center" vertical="center" wrapText="1"/>
    </xf>
    <xf numFmtId="8" fontId="52" fillId="16" borderId="33" xfId="0" applyNumberFormat="1" applyFont="1" applyFill="1" applyBorder="1" applyAlignment="1">
      <alignment horizontal="center" vertical="center" wrapText="1"/>
    </xf>
    <xf numFmtId="8" fontId="51" fillId="16" borderId="33" xfId="0" applyNumberFormat="1" applyFont="1" applyFill="1" applyBorder="1" applyAlignment="1">
      <alignment horizontal="center" vertical="center" wrapText="1"/>
    </xf>
    <xf numFmtId="0" fontId="22" fillId="3" borderId="0" xfId="0" applyFont="1" applyFill="1" applyAlignment="1">
      <alignment vertical="center" wrapText="1"/>
    </xf>
    <xf numFmtId="0" fontId="23" fillId="9" borderId="18" xfId="2" applyFont="1" applyFill="1" applyBorder="1" applyAlignment="1" applyProtection="1">
      <alignment horizontal="center" vertical="center" wrapText="1"/>
      <protection locked="0"/>
    </xf>
    <xf numFmtId="0" fontId="44" fillId="3" borderId="0" xfId="0" applyFont="1" applyFill="1" applyAlignment="1">
      <alignment vertical="center"/>
    </xf>
    <xf numFmtId="0" fontId="14" fillId="3" borderId="0" xfId="0" applyFont="1" applyFill="1" applyAlignment="1">
      <alignment vertical="center"/>
    </xf>
    <xf numFmtId="3" fontId="37" fillId="0" borderId="34" xfId="0" applyNumberFormat="1" applyFont="1" applyFill="1" applyBorder="1" applyAlignment="1">
      <alignment horizontal="center" vertical="center" wrapText="1"/>
    </xf>
    <xf numFmtId="3" fontId="36" fillId="0" borderId="34" xfId="0" applyNumberFormat="1" applyFont="1" applyFill="1" applyBorder="1" applyAlignment="1">
      <alignment horizontal="center" vertical="center" wrapText="1"/>
    </xf>
    <xf numFmtId="0" fontId="42" fillId="17" borderId="34" xfId="0" applyFont="1" applyFill="1" applyBorder="1" applyAlignment="1">
      <alignment horizontal="center" vertical="center" wrapText="1"/>
    </xf>
    <xf numFmtId="0" fontId="42" fillId="18" borderId="34" xfId="0" applyFont="1" applyFill="1" applyBorder="1" applyAlignment="1">
      <alignment horizontal="center" vertical="center" wrapText="1"/>
    </xf>
    <xf numFmtId="0" fontId="43" fillId="18" borderId="34" xfId="0" applyFont="1" applyFill="1" applyBorder="1" applyAlignment="1">
      <alignment horizontal="justify" vertical="top" wrapText="1"/>
    </xf>
    <xf numFmtId="0" fontId="42" fillId="8" borderId="34" xfId="0" applyFont="1" applyFill="1" applyBorder="1" applyAlignment="1">
      <alignment horizontal="center" vertical="center" wrapText="1"/>
    </xf>
    <xf numFmtId="0" fontId="22" fillId="18" borderId="34" xfId="0" applyNumberFormat="1" applyFont="1" applyFill="1" applyBorder="1" applyAlignment="1">
      <alignment horizontal="justify" vertical="center" wrapText="1"/>
    </xf>
    <xf numFmtId="0" fontId="22" fillId="8" borderId="34" xfId="0" applyFont="1" applyFill="1" applyBorder="1" applyAlignment="1">
      <alignment horizontal="justify" vertical="center" wrapText="1"/>
    </xf>
    <xf numFmtId="0" fontId="43" fillId="18" borderId="34" xfId="0" applyFont="1" applyFill="1" applyBorder="1" applyAlignment="1">
      <alignment horizontal="justify" vertical="center" wrapText="1"/>
    </xf>
    <xf numFmtId="49" fontId="21" fillId="0" borderId="0" xfId="2" applyNumberFormat="1" applyFont="1" applyAlignment="1" applyProtection="1">
      <alignment horizontal="right" vertical="center" wrapText="1"/>
      <protection locked="0"/>
    </xf>
    <xf numFmtId="0" fontId="36" fillId="8" borderId="18" xfId="2" applyFont="1" applyFill="1" applyBorder="1" applyAlignment="1" applyProtection="1">
      <alignment horizontal="center" vertical="center" wrapText="1"/>
      <protection locked="0"/>
    </xf>
    <xf numFmtId="1" fontId="36" fillId="5" borderId="18" xfId="2" applyNumberFormat="1" applyFont="1" applyFill="1" applyBorder="1" applyAlignment="1" applyProtection="1">
      <alignment horizontal="center" vertical="center" wrapText="1"/>
      <protection locked="0"/>
    </xf>
    <xf numFmtId="0" fontId="36" fillId="8" borderId="18" xfId="2" applyFont="1" applyFill="1" applyBorder="1" applyAlignment="1" applyProtection="1">
      <alignment horizontal="center" vertical="center" wrapText="1"/>
      <protection locked="0"/>
    </xf>
    <xf numFmtId="9" fontId="23" fillId="14" borderId="25" xfId="2" applyNumberFormat="1" applyFont="1" applyFill="1" applyBorder="1" applyAlignment="1" applyProtection="1">
      <alignment horizontal="center" vertical="center" wrapText="1"/>
      <protection locked="0"/>
    </xf>
    <xf numFmtId="0" fontId="36" fillId="8" borderId="18" xfId="2" applyFont="1" applyFill="1" applyBorder="1" applyAlignment="1" applyProtection="1">
      <alignment horizontal="center" vertical="center" wrapText="1"/>
      <protection locked="0"/>
    </xf>
    <xf numFmtId="0" fontId="43" fillId="8" borderId="34" xfId="0" applyFont="1" applyFill="1" applyBorder="1" applyAlignment="1">
      <alignment horizontal="justify" vertical="center" wrapText="1"/>
    </xf>
    <xf numFmtId="0" fontId="36" fillId="8" borderId="24" xfId="2" applyFont="1" applyFill="1" applyBorder="1" applyAlignment="1" applyProtection="1">
      <alignment horizontal="center" vertical="center" wrapText="1"/>
      <protection locked="0"/>
    </xf>
    <xf numFmtId="49" fontId="36" fillId="18" borderId="18" xfId="2" applyNumberFormat="1" applyFont="1" applyFill="1" applyBorder="1" applyAlignment="1" applyProtection="1">
      <alignment horizontal="center" vertical="center" wrapText="1"/>
      <protection locked="0"/>
    </xf>
    <xf numFmtId="49" fontId="36" fillId="8" borderId="24" xfId="2" applyNumberFormat="1" applyFont="1" applyFill="1" applyBorder="1" applyAlignment="1" applyProtection="1">
      <alignment horizontal="center" vertical="center" wrapText="1"/>
      <protection locked="0"/>
    </xf>
    <xf numFmtId="0" fontId="36" fillId="18" borderId="18" xfId="2" applyFont="1" applyFill="1" applyBorder="1" applyAlignment="1" applyProtection="1">
      <alignment vertical="center" wrapText="1"/>
      <protection locked="0"/>
    </xf>
    <xf numFmtId="0" fontId="55" fillId="18" borderId="18" xfId="0" applyFont="1" applyFill="1" applyBorder="1" applyAlignment="1">
      <alignment horizontal="justify" vertical="center" wrapText="1"/>
    </xf>
    <xf numFmtId="0" fontId="43" fillId="18" borderId="18" xfId="0" applyFont="1" applyFill="1" applyBorder="1" applyAlignment="1">
      <alignment horizontal="center" vertical="center" wrapText="1"/>
    </xf>
    <xf numFmtId="1" fontId="36" fillId="18" borderId="18" xfId="2" applyNumberFormat="1" applyFont="1" applyFill="1" applyBorder="1" applyAlignment="1" applyProtection="1">
      <alignment horizontal="center" vertical="center" wrapText="1"/>
      <protection locked="0"/>
    </xf>
    <xf numFmtId="9" fontId="36" fillId="18" borderId="18" xfId="2" applyNumberFormat="1" applyFont="1" applyFill="1" applyBorder="1" applyAlignment="1" applyProtection="1">
      <alignment horizontal="center" vertical="center" wrapText="1"/>
      <protection locked="0"/>
    </xf>
    <xf numFmtId="0" fontId="56" fillId="0" borderId="19" xfId="2" applyFont="1" applyFill="1" applyBorder="1" applyAlignment="1" applyProtection="1">
      <alignment horizontal="left" vertical="center"/>
      <protection locked="0"/>
    </xf>
    <xf numFmtId="0" fontId="56" fillId="0" borderId="19" xfId="2" applyFont="1" applyFill="1" applyBorder="1" applyAlignment="1" applyProtection="1">
      <alignment horizontal="justify" vertical="center"/>
      <protection locked="0"/>
    </xf>
    <xf numFmtId="0" fontId="56" fillId="3" borderId="19" xfId="2" applyFont="1" applyFill="1" applyBorder="1" applyAlignment="1" applyProtection="1">
      <alignment horizontal="justify" vertical="center"/>
      <protection locked="0"/>
    </xf>
    <xf numFmtId="0" fontId="57" fillId="0" borderId="19" xfId="2" applyFont="1" applyFill="1" applyBorder="1" applyAlignment="1" applyProtection="1">
      <alignment horizontal="left" vertical="center"/>
      <protection locked="0"/>
    </xf>
    <xf numFmtId="0" fontId="57" fillId="0" borderId="19" xfId="2" applyFont="1" applyFill="1" applyBorder="1" applyAlignment="1" applyProtection="1">
      <alignment horizontal="justify" vertical="center"/>
      <protection locked="0"/>
    </xf>
    <xf numFmtId="0" fontId="57" fillId="3" borderId="19" xfId="2" applyFont="1" applyFill="1" applyBorder="1" applyAlignment="1" applyProtection="1">
      <alignment horizontal="justify" vertical="center"/>
      <protection locked="0"/>
    </xf>
    <xf numFmtId="0" fontId="57" fillId="3" borderId="19" xfId="2" applyFont="1" applyFill="1" applyBorder="1" applyAlignment="1" applyProtection="1">
      <alignment horizontal="left" vertical="center"/>
      <protection locked="0"/>
    </xf>
    <xf numFmtId="0" fontId="14" fillId="2" borderId="0" xfId="2" applyFont="1" applyFill="1" applyBorder="1" applyAlignment="1" applyProtection="1">
      <alignment vertical="center"/>
      <protection locked="0"/>
    </xf>
    <xf numFmtId="1" fontId="58" fillId="18" borderId="18" xfId="0" applyNumberFormat="1" applyFont="1" applyFill="1" applyBorder="1" applyAlignment="1">
      <alignment horizontal="center" vertical="center" wrapText="1"/>
    </xf>
    <xf numFmtId="1" fontId="36" fillId="5" borderId="24" xfId="14" applyNumberFormat="1" applyFont="1" applyFill="1" applyBorder="1" applyAlignment="1" applyProtection="1">
      <alignment horizontal="center" vertical="center"/>
      <protection locked="0"/>
    </xf>
    <xf numFmtId="0" fontId="36" fillId="19" borderId="18" xfId="2" applyFont="1" applyFill="1" applyBorder="1" applyAlignment="1" applyProtection="1">
      <alignment horizontal="left" vertical="center" wrapText="1"/>
      <protection locked="0"/>
    </xf>
    <xf numFmtId="0" fontId="37" fillId="19" borderId="18" xfId="2" applyFont="1" applyFill="1" applyBorder="1" applyAlignment="1" applyProtection="1">
      <alignment horizontal="center" vertical="center" wrapText="1"/>
      <protection locked="0"/>
    </xf>
    <xf numFmtId="49" fontId="36" fillId="19" borderId="18" xfId="2" applyNumberFormat="1" applyFont="1" applyFill="1" applyBorder="1" applyAlignment="1" applyProtection="1">
      <alignment horizontal="center" vertical="center" wrapText="1"/>
      <protection locked="0"/>
    </xf>
    <xf numFmtId="0" fontId="36" fillId="19" borderId="18" xfId="2" applyFont="1" applyFill="1" applyBorder="1" applyAlignment="1" applyProtection="1">
      <alignment horizontal="center" vertical="center" wrapText="1"/>
      <protection locked="0"/>
    </xf>
    <xf numFmtId="9" fontId="36" fillId="19" borderId="18" xfId="2" applyNumberFormat="1" applyFont="1" applyFill="1" applyBorder="1" applyAlignment="1" applyProtection="1">
      <alignment horizontal="center" vertical="center" wrapText="1"/>
      <protection locked="0"/>
    </xf>
    <xf numFmtId="0" fontId="36" fillId="19" borderId="18" xfId="2" applyFont="1" applyFill="1" applyBorder="1" applyAlignment="1" applyProtection="1">
      <alignment vertical="center" wrapText="1"/>
      <protection locked="0"/>
    </xf>
    <xf numFmtId="0" fontId="37" fillId="19" borderId="18" xfId="2" applyFont="1" applyFill="1" applyBorder="1" applyAlignment="1" applyProtection="1">
      <alignment horizontal="left" vertical="center" wrapText="1"/>
      <protection locked="0"/>
    </xf>
    <xf numFmtId="9" fontId="36" fillId="19" borderId="18" xfId="13" applyNumberFormat="1" applyFont="1" applyFill="1" applyBorder="1" applyAlignment="1" applyProtection="1">
      <alignment horizontal="center" vertical="center" wrapText="1"/>
      <protection locked="0"/>
    </xf>
    <xf numFmtId="4" fontId="36" fillId="19" borderId="18" xfId="13" applyNumberFormat="1" applyFont="1" applyFill="1" applyBorder="1" applyAlignment="1" applyProtection="1">
      <alignment horizontal="center" vertical="center" wrapText="1"/>
      <protection locked="0"/>
    </xf>
    <xf numFmtId="0" fontId="36" fillId="8" borderId="18" xfId="2" applyFont="1" applyFill="1" applyBorder="1" applyAlignment="1" applyProtection="1">
      <alignment horizontal="center" vertical="center" wrapText="1"/>
      <protection locked="0"/>
    </xf>
    <xf numFmtId="0" fontId="36" fillId="8" borderId="24" xfId="2" applyFont="1" applyFill="1" applyBorder="1" applyAlignment="1" applyProtection="1">
      <alignment horizontal="center" vertical="center" wrapText="1"/>
      <protection locked="0"/>
    </xf>
    <xf numFmtId="0" fontId="59" fillId="0" borderId="0" xfId="0" applyFont="1">
      <alignment wrapText="1"/>
    </xf>
    <xf numFmtId="10" fontId="14" fillId="0" borderId="0" xfId="0" applyNumberFormat="1" applyFont="1" applyAlignment="1">
      <alignment vertical="center" wrapText="1"/>
    </xf>
    <xf numFmtId="10" fontId="14" fillId="0" borderId="0" xfId="0" applyNumberFormat="1" applyFont="1" applyFill="1" applyAlignment="1">
      <alignment vertical="center" wrapText="1"/>
    </xf>
    <xf numFmtId="10" fontId="14" fillId="3" borderId="0" xfId="0" applyNumberFormat="1" applyFont="1" applyFill="1" applyAlignment="1">
      <alignment vertical="center" wrapText="1"/>
    </xf>
    <xf numFmtId="10" fontId="19" fillId="0" borderId="0" xfId="0" applyNumberFormat="1" applyFont="1" applyAlignment="1">
      <alignment vertical="center" wrapText="1"/>
    </xf>
    <xf numFmtId="10" fontId="19" fillId="3" borderId="0" xfId="0" applyNumberFormat="1" applyFont="1" applyFill="1" applyAlignment="1">
      <alignment vertical="center" wrapText="1"/>
    </xf>
    <xf numFmtId="10" fontId="22" fillId="0" borderId="0" xfId="0" applyNumberFormat="1" applyFont="1" applyAlignment="1">
      <alignment vertical="center" wrapText="1"/>
    </xf>
    <xf numFmtId="10" fontId="44" fillId="0" borderId="0" xfId="0" applyNumberFormat="1" applyFont="1" applyAlignment="1">
      <alignment vertical="center" wrapText="1"/>
    </xf>
    <xf numFmtId="10" fontId="49" fillId="6" borderId="0" xfId="0" applyNumberFormat="1" applyFont="1" applyFill="1" applyAlignment="1">
      <alignment vertical="center" wrapText="1"/>
    </xf>
    <xf numFmtId="10" fontId="14" fillId="0" borderId="0" xfId="0" applyNumberFormat="1" applyFont="1" applyAlignment="1">
      <alignment vertical="center"/>
    </xf>
    <xf numFmtId="10" fontId="14" fillId="3" borderId="0" xfId="0" applyNumberFormat="1" applyFont="1" applyFill="1" applyAlignment="1">
      <alignment vertical="center"/>
    </xf>
    <xf numFmtId="10" fontId="14" fillId="0" borderId="0" xfId="0" applyNumberFormat="1" applyFont="1" applyFill="1" applyBorder="1" applyAlignment="1">
      <alignment vertical="center" wrapText="1"/>
    </xf>
    <xf numFmtId="10" fontId="35" fillId="0" borderId="0" xfId="0" applyNumberFormat="1" applyFont="1" applyAlignment="1">
      <alignment vertical="center" wrapText="1"/>
    </xf>
    <xf numFmtId="0" fontId="47" fillId="0" borderId="0" xfId="9" applyFont="1" applyFill="1" applyBorder="1" applyAlignment="1">
      <alignment horizontal="center" vertical="center" wrapText="1"/>
    </xf>
    <xf numFmtId="0" fontId="30" fillId="10" borderId="24" xfId="2" applyFont="1" applyFill="1" applyBorder="1" applyAlignment="1" applyProtection="1">
      <alignment horizontal="right" vertical="center" wrapText="1"/>
      <protection locked="0"/>
    </xf>
    <xf numFmtId="0" fontId="30" fillId="10" borderId="25" xfId="2" applyFont="1" applyFill="1" applyBorder="1" applyAlignment="1" applyProtection="1">
      <alignment horizontal="right" vertical="center" wrapText="1"/>
      <protection locked="0"/>
    </xf>
    <xf numFmtId="0" fontId="14" fillId="0" borderId="19" xfId="2" applyFont="1" applyBorder="1" applyAlignment="1" applyProtection="1">
      <alignment horizontal="center" vertical="center" wrapText="1"/>
      <protection locked="0"/>
    </xf>
    <xf numFmtId="0" fontId="33" fillId="0" borderId="25" xfId="2" applyFont="1" applyFill="1" applyBorder="1" applyAlignment="1" applyProtection="1">
      <alignment vertical="center" wrapText="1"/>
      <protection locked="0"/>
    </xf>
    <xf numFmtId="0" fontId="30" fillId="10" borderId="18" xfId="2" applyFont="1" applyFill="1" applyBorder="1" applyAlignment="1" applyProtection="1">
      <alignment horizontal="left" vertical="center" wrapText="1"/>
      <protection locked="0"/>
    </xf>
    <xf numFmtId="0" fontId="31" fillId="10" borderId="18" xfId="0" applyFont="1" applyFill="1" applyBorder="1" applyAlignment="1">
      <alignment horizontal="left" vertical="center" wrapText="1"/>
    </xf>
    <xf numFmtId="0" fontId="14" fillId="5" borderId="23" xfId="2" applyFont="1" applyFill="1" applyBorder="1" applyAlignment="1" applyProtection="1">
      <alignment horizontal="left" vertical="center" wrapText="1"/>
      <protection locked="0"/>
    </xf>
    <xf numFmtId="0" fontId="14" fillId="5" borderId="19" xfId="2" applyFont="1" applyFill="1" applyBorder="1" applyAlignment="1" applyProtection="1">
      <alignment horizontal="left" vertical="center" wrapText="1"/>
      <protection locked="0"/>
    </xf>
    <xf numFmtId="0" fontId="2" fillId="5" borderId="20" xfId="0" applyFont="1" applyFill="1" applyBorder="1" applyAlignment="1">
      <alignment horizontal="left" vertical="center" wrapText="1"/>
    </xf>
    <xf numFmtId="0" fontId="33" fillId="0" borderId="0" xfId="2" applyFont="1" applyFill="1" applyBorder="1" applyAlignment="1" applyProtection="1">
      <alignment vertical="center" wrapText="1"/>
      <protection locked="0"/>
    </xf>
    <xf numFmtId="0" fontId="18" fillId="10" borderId="0" xfId="0" applyFont="1" applyFill="1" applyBorder="1" applyAlignment="1" applyProtection="1">
      <alignment horizontal="left" vertical="center" wrapText="1"/>
      <protection locked="0"/>
    </xf>
    <xf numFmtId="0" fontId="36" fillId="8" borderId="18" xfId="2" applyFont="1" applyFill="1" applyBorder="1" applyAlignment="1" applyProtection="1">
      <alignment horizontal="center" vertical="center" wrapText="1"/>
      <protection locked="0"/>
    </xf>
    <xf numFmtId="0" fontId="10" fillId="11" borderId="23" xfId="2" applyFont="1" applyFill="1" applyBorder="1" applyAlignment="1" applyProtection="1">
      <alignment horizontal="right" vertical="center" wrapText="1"/>
      <protection locked="0"/>
    </xf>
    <xf numFmtId="0" fontId="23" fillId="11" borderId="19" xfId="2" applyFont="1" applyFill="1" applyBorder="1" applyAlignment="1" applyProtection="1">
      <alignment horizontal="right" vertical="center" wrapText="1"/>
      <protection locked="0"/>
    </xf>
    <xf numFmtId="0" fontId="23" fillId="11" borderId="20" xfId="2" applyFont="1" applyFill="1" applyBorder="1" applyAlignment="1" applyProtection="1">
      <alignment horizontal="right" vertical="center" wrapText="1"/>
      <protection locked="0"/>
    </xf>
    <xf numFmtId="0" fontId="32" fillId="0" borderId="26" xfId="2" applyFont="1" applyFill="1" applyBorder="1" applyAlignment="1" applyProtection="1">
      <alignment horizontal="left" vertical="center"/>
      <protection locked="0"/>
    </xf>
    <xf numFmtId="0" fontId="21" fillId="2" borderId="0" xfId="2" applyFont="1" applyFill="1" applyBorder="1" applyAlignment="1" applyProtection="1">
      <alignment horizontal="left" vertical="center" wrapText="1"/>
      <protection locked="0"/>
    </xf>
    <xf numFmtId="9" fontId="26" fillId="7" borderId="23" xfId="2" applyNumberFormat="1" applyFont="1" applyFill="1" applyBorder="1" applyAlignment="1" applyProtection="1">
      <alignment horizontal="center" vertical="center" wrapText="1"/>
      <protection locked="0"/>
    </xf>
    <xf numFmtId="9" fontId="26" fillId="7" borderId="20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horizontal="left" vertical="center" wrapText="1"/>
      <protection locked="0"/>
    </xf>
    <xf numFmtId="0" fontId="14" fillId="5" borderId="23" xfId="2" applyFont="1" applyFill="1" applyBorder="1" applyAlignment="1" applyProtection="1">
      <alignment horizontal="center" vertical="center" wrapText="1"/>
      <protection locked="0"/>
    </xf>
    <xf numFmtId="0" fontId="14" fillId="5" borderId="19" xfId="2" applyFont="1" applyFill="1" applyBorder="1" applyAlignment="1" applyProtection="1">
      <alignment horizontal="center" vertical="center" wrapText="1"/>
      <protection locked="0"/>
    </xf>
    <xf numFmtId="0" fontId="14" fillId="5" borderId="20" xfId="2" applyFont="1" applyFill="1" applyBorder="1" applyAlignment="1" applyProtection="1">
      <alignment horizontal="center" vertical="center" wrapText="1"/>
      <protection locked="0"/>
    </xf>
    <xf numFmtId="0" fontId="16" fillId="2" borderId="0" xfId="2" applyFont="1" applyFill="1" applyBorder="1" applyAlignment="1" applyProtection="1">
      <alignment horizontal="center" vertical="center" wrapText="1"/>
      <protection locked="0"/>
    </xf>
    <xf numFmtId="0" fontId="16" fillId="2" borderId="22" xfId="2" applyFont="1" applyFill="1" applyBorder="1" applyAlignment="1" applyProtection="1">
      <alignment horizontal="center" vertical="center" wrapText="1"/>
      <protection locked="0"/>
    </xf>
    <xf numFmtId="0" fontId="16" fillId="13" borderId="26" xfId="2" applyFont="1" applyFill="1" applyBorder="1" applyAlignment="1" applyProtection="1">
      <alignment horizontal="center" vertical="center" wrapText="1"/>
      <protection locked="0"/>
    </xf>
    <xf numFmtId="0" fontId="16" fillId="13" borderId="22" xfId="2" applyFont="1" applyFill="1" applyBorder="1" applyAlignment="1" applyProtection="1">
      <alignment horizontal="center" vertical="center" wrapText="1"/>
      <protection locked="0"/>
    </xf>
    <xf numFmtId="0" fontId="16" fillId="0" borderId="26" xfId="2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Alignment="1" applyProtection="1">
      <alignment horizontal="center" vertical="center" wrapText="1"/>
      <protection locked="0"/>
    </xf>
    <xf numFmtId="0" fontId="14" fillId="2" borderId="12" xfId="2" applyFont="1" applyFill="1" applyBorder="1" applyAlignment="1" applyProtection="1">
      <alignment vertical="center" wrapText="1"/>
      <protection locked="0"/>
    </xf>
    <xf numFmtId="0" fontId="14" fillId="2" borderId="7" xfId="2" applyFont="1" applyFill="1" applyBorder="1" applyAlignment="1" applyProtection="1">
      <alignment vertical="center" wrapText="1"/>
      <protection locked="0"/>
    </xf>
    <xf numFmtId="0" fontId="14" fillId="2" borderId="13" xfId="2" applyFont="1" applyFill="1" applyBorder="1" applyAlignment="1" applyProtection="1">
      <alignment vertical="center" wrapText="1"/>
      <protection locked="0"/>
    </xf>
    <xf numFmtId="0" fontId="18" fillId="12" borderId="0" xfId="0" applyFont="1" applyFill="1" applyBorder="1" applyAlignment="1" applyProtection="1">
      <alignment horizontal="left" vertical="center" wrapText="1"/>
      <protection locked="0"/>
    </xf>
    <xf numFmtId="0" fontId="18" fillId="12" borderId="23" xfId="0" applyFont="1" applyFill="1" applyBorder="1" applyAlignment="1" applyProtection="1">
      <alignment horizontal="left" vertical="center" wrapText="1"/>
      <protection locked="0"/>
    </xf>
    <xf numFmtId="0" fontId="18" fillId="12" borderId="19" xfId="0" applyFont="1" applyFill="1" applyBorder="1" applyAlignment="1" applyProtection="1">
      <alignment horizontal="left" vertical="center" wrapText="1"/>
      <protection locked="0"/>
    </xf>
    <xf numFmtId="0" fontId="18" fillId="12" borderId="20" xfId="0" applyFont="1" applyFill="1" applyBorder="1" applyAlignment="1" applyProtection="1">
      <alignment horizontal="left" vertical="center" wrapText="1"/>
      <protection locked="0"/>
    </xf>
    <xf numFmtId="0" fontId="16" fillId="2" borderId="0" xfId="2" applyFont="1" applyFill="1" applyBorder="1" applyAlignment="1" applyProtection="1">
      <alignment horizontal="left" vertical="center" wrapText="1"/>
      <protection locked="0"/>
    </xf>
    <xf numFmtId="0" fontId="14" fillId="5" borderId="2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Alignment="1" applyProtection="1">
      <alignment horizontal="left" vertical="center" wrapText="1"/>
      <protection locked="0"/>
    </xf>
    <xf numFmtId="0" fontId="33" fillId="0" borderId="0" xfId="2" applyFont="1" applyAlignment="1" applyProtection="1">
      <alignment horizontal="center" vertical="center" wrapText="1"/>
      <protection locked="0"/>
    </xf>
    <xf numFmtId="0" fontId="21" fillId="5" borderId="23" xfId="2" applyFont="1" applyFill="1" applyBorder="1" applyAlignment="1" applyProtection="1">
      <alignment horizontal="left" vertical="center" wrapText="1"/>
      <protection locked="0"/>
    </xf>
    <xf numFmtId="0" fontId="21" fillId="5" borderId="19" xfId="2" applyFont="1" applyFill="1" applyBorder="1" applyAlignment="1" applyProtection="1">
      <alignment horizontal="left" vertical="center" wrapText="1"/>
      <protection locked="0"/>
    </xf>
    <xf numFmtId="0" fontId="21" fillId="5" borderId="20" xfId="2" applyFont="1" applyFill="1" applyBorder="1" applyAlignment="1" applyProtection="1">
      <alignment horizontal="left" vertical="center" wrapText="1"/>
      <protection locked="0"/>
    </xf>
    <xf numFmtId="0" fontId="14" fillId="2" borderId="16" xfId="2" applyFont="1" applyFill="1" applyBorder="1" applyAlignment="1" applyProtection="1">
      <alignment vertical="center" wrapText="1"/>
      <protection locked="0"/>
    </xf>
    <xf numFmtId="0" fontId="14" fillId="2" borderId="5" xfId="2" applyFont="1" applyFill="1" applyBorder="1" applyAlignment="1" applyProtection="1">
      <alignment vertical="center" wrapText="1"/>
      <protection locked="0"/>
    </xf>
    <xf numFmtId="0" fontId="14" fillId="2" borderId="17" xfId="2" applyFont="1" applyFill="1" applyBorder="1" applyAlignment="1" applyProtection="1">
      <alignment vertical="center" wrapText="1"/>
      <protection locked="0"/>
    </xf>
    <xf numFmtId="0" fontId="14" fillId="2" borderId="12" xfId="2" applyFont="1" applyFill="1" applyBorder="1" applyAlignment="1" applyProtection="1">
      <alignment vertical="center"/>
      <protection locked="0"/>
    </xf>
    <xf numFmtId="0" fontId="0" fillId="0" borderId="7" xfId="0" applyBorder="1" applyAlignment="1">
      <alignment vertical="center" wrapText="1"/>
    </xf>
    <xf numFmtId="0" fontId="14" fillId="2" borderId="23" xfId="2" applyFont="1" applyFill="1" applyBorder="1" applyAlignment="1" applyProtection="1">
      <alignment horizontal="left" vertical="center" wrapText="1"/>
      <protection locked="0"/>
    </xf>
    <xf numFmtId="0" fontId="14" fillId="2" borderId="19" xfId="2" applyFont="1" applyFill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>
      <alignment horizontal="left" vertical="center" wrapText="1"/>
    </xf>
    <xf numFmtId="0" fontId="32" fillId="0" borderId="0" xfId="2" applyFont="1" applyAlignment="1" applyProtection="1">
      <alignment horizontal="center" vertical="center" wrapText="1"/>
      <protection locked="0"/>
    </xf>
    <xf numFmtId="0" fontId="34" fillId="1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30" fillId="10" borderId="0" xfId="2" applyFont="1" applyFill="1" applyBorder="1" applyAlignment="1" applyProtection="1">
      <alignment horizontal="left" vertical="center" wrapText="1"/>
      <protection locked="0"/>
    </xf>
    <xf numFmtId="0" fontId="17" fillId="3" borderId="0" xfId="2" applyFont="1" applyFill="1" applyBorder="1" applyAlignment="1" applyProtection="1">
      <alignment horizontal="center" vertical="center" wrapText="1"/>
      <protection locked="0"/>
    </xf>
    <xf numFmtId="0" fontId="29" fillId="0" borderId="8" xfId="2" applyFont="1" applyFill="1" applyBorder="1" applyAlignment="1" applyProtection="1">
      <alignment vertical="center" wrapText="1"/>
      <protection locked="0"/>
    </xf>
    <xf numFmtId="0" fontId="29" fillId="0" borderId="0" xfId="2" applyFont="1" applyFill="1" applyBorder="1" applyAlignment="1" applyProtection="1">
      <alignment vertical="center" wrapText="1"/>
      <protection locked="0"/>
    </xf>
    <xf numFmtId="0" fontId="29" fillId="0" borderId="6" xfId="2" applyFont="1" applyFill="1" applyBorder="1" applyAlignment="1" applyProtection="1">
      <alignment vertical="center" wrapText="1"/>
      <protection locked="0"/>
    </xf>
    <xf numFmtId="0" fontId="29" fillId="0" borderId="11" xfId="2" applyFont="1" applyFill="1" applyBorder="1" applyAlignment="1" applyProtection="1">
      <alignment vertical="center" wrapText="1"/>
      <protection locked="0"/>
    </xf>
    <xf numFmtId="0" fontId="26" fillId="7" borderId="23" xfId="2" applyFont="1" applyFill="1" applyBorder="1" applyAlignment="1" applyProtection="1">
      <alignment horizontal="center" vertical="center" wrapText="1"/>
      <protection locked="0"/>
    </xf>
    <xf numFmtId="0" fontId="26" fillId="7" borderId="19" xfId="2" applyFont="1" applyFill="1" applyBorder="1" applyAlignment="1" applyProtection="1">
      <alignment horizontal="center" vertical="center" wrapText="1"/>
      <protection locked="0"/>
    </xf>
    <xf numFmtId="0" fontId="26" fillId="7" borderId="20" xfId="2" applyFont="1" applyFill="1" applyBorder="1" applyAlignment="1" applyProtection="1">
      <alignment horizontal="center" vertical="center" wrapText="1"/>
      <protection locked="0"/>
    </xf>
    <xf numFmtId="0" fontId="21" fillId="2" borderId="19" xfId="2" applyFont="1" applyFill="1" applyBorder="1" applyAlignment="1" applyProtection="1">
      <alignment horizontal="left" vertical="center" wrapText="1"/>
      <protection locked="0"/>
    </xf>
    <xf numFmtId="0" fontId="16" fillId="2" borderId="26" xfId="2" applyFont="1" applyFill="1" applyBorder="1" applyAlignment="1" applyProtection="1">
      <alignment horizontal="center" vertical="center" wrapText="1"/>
      <protection locked="0"/>
    </xf>
    <xf numFmtId="0" fontId="36" fillId="8" borderId="24" xfId="2" applyFont="1" applyFill="1" applyBorder="1" applyAlignment="1" applyProtection="1">
      <alignment horizontal="center" vertical="center" wrapText="1"/>
      <protection locked="0"/>
    </xf>
    <xf numFmtId="0" fontId="32" fillId="14" borderId="10" xfId="2" applyFont="1" applyFill="1" applyBorder="1" applyAlignment="1" applyProtection="1">
      <alignment vertical="center" wrapText="1"/>
      <protection locked="0"/>
    </xf>
    <xf numFmtId="0" fontId="32" fillId="14" borderId="0" xfId="2" applyFont="1" applyFill="1" applyBorder="1" applyAlignment="1" applyProtection="1">
      <alignment vertical="center" wrapText="1"/>
      <protection locked="0"/>
    </xf>
    <xf numFmtId="0" fontId="32" fillId="14" borderId="11" xfId="2" applyFont="1" applyFill="1" applyBorder="1" applyAlignment="1" applyProtection="1">
      <alignment vertical="center" wrapText="1"/>
      <protection locked="0"/>
    </xf>
    <xf numFmtId="0" fontId="21" fillId="2" borderId="0" xfId="2" applyFont="1" applyFill="1" applyBorder="1" applyAlignment="1" applyProtection="1">
      <alignment horizontal="center" vertical="center" wrapText="1"/>
      <protection locked="0"/>
    </xf>
    <xf numFmtId="0" fontId="21" fillId="2" borderId="28" xfId="2" applyFont="1" applyFill="1" applyBorder="1" applyAlignment="1" applyProtection="1">
      <alignment horizontal="center" vertical="center" wrapText="1"/>
      <protection locked="0"/>
    </xf>
    <xf numFmtId="9" fontId="26" fillId="14" borderId="23" xfId="2" applyNumberFormat="1" applyFont="1" applyFill="1" applyBorder="1" applyAlignment="1" applyProtection="1">
      <alignment horizontal="center" vertical="center" wrapText="1"/>
      <protection locked="0"/>
    </xf>
    <xf numFmtId="9" fontId="26" fillId="14" borderId="20" xfId="2" applyNumberFormat="1" applyFont="1" applyFill="1" applyBorder="1" applyAlignment="1" applyProtection="1">
      <alignment horizontal="center" vertical="center" wrapText="1"/>
      <protection locked="0"/>
    </xf>
    <xf numFmtId="9" fontId="26" fillId="7" borderId="23" xfId="2" applyNumberFormat="1" applyFont="1" applyFill="1" applyBorder="1" applyAlignment="1" applyProtection="1">
      <alignment horizontal="right" vertical="center" wrapText="1"/>
      <protection locked="0"/>
    </xf>
    <xf numFmtId="9" fontId="26" fillId="7" borderId="19" xfId="2" applyNumberFormat="1" applyFont="1" applyFill="1" applyBorder="1" applyAlignment="1" applyProtection="1">
      <alignment horizontal="right" vertical="center" wrapText="1"/>
      <protection locked="0"/>
    </xf>
    <xf numFmtId="0" fontId="18" fillId="12" borderId="23" xfId="0" applyFont="1" applyFill="1" applyBorder="1" applyAlignment="1" applyProtection="1">
      <alignment horizontal="center" vertical="center" wrapText="1"/>
      <protection locked="0"/>
    </xf>
    <xf numFmtId="0" fontId="18" fillId="12" borderId="19" xfId="0" applyFont="1" applyFill="1" applyBorder="1" applyAlignment="1" applyProtection="1">
      <alignment horizontal="center" vertical="center" wrapText="1"/>
      <protection locked="0"/>
    </xf>
    <xf numFmtId="0" fontId="18" fillId="12" borderId="20" xfId="0" applyFont="1" applyFill="1" applyBorder="1" applyAlignment="1" applyProtection="1">
      <alignment horizontal="center" vertical="center" wrapText="1"/>
      <protection locked="0"/>
    </xf>
    <xf numFmtId="0" fontId="57" fillId="0" borderId="27" xfId="2" applyFont="1" applyFill="1" applyBorder="1" applyAlignment="1" applyProtection="1">
      <alignment horizontal="justify" vertical="center" wrapText="1"/>
      <protection locked="0"/>
    </xf>
    <xf numFmtId="0" fontId="57" fillId="0" borderId="19" xfId="2" applyFont="1" applyFill="1" applyBorder="1" applyAlignment="1" applyProtection="1">
      <alignment horizontal="justify" vertical="center" wrapText="1"/>
      <protection locked="0"/>
    </xf>
    <xf numFmtId="0" fontId="32" fillId="2" borderId="27" xfId="2" applyFont="1" applyFill="1" applyBorder="1" applyAlignment="1" applyProtection="1">
      <alignment vertical="center" wrapText="1"/>
      <protection locked="0"/>
    </xf>
    <xf numFmtId="0" fontId="32" fillId="2" borderId="19" xfId="2" applyFont="1" applyFill="1" applyBorder="1" applyAlignment="1" applyProtection="1">
      <alignment vertical="center" wrapText="1"/>
      <protection locked="0"/>
    </xf>
    <xf numFmtId="0" fontId="32" fillId="2" borderId="40" xfId="2" applyFont="1" applyFill="1" applyBorder="1" applyAlignment="1" applyProtection="1">
      <alignment vertical="center" wrapText="1"/>
      <protection locked="0"/>
    </xf>
    <xf numFmtId="0" fontId="16" fillId="0" borderId="14" xfId="9" applyFont="1" applyBorder="1" applyAlignment="1">
      <alignment horizontal="center"/>
    </xf>
    <xf numFmtId="0" fontId="16" fillId="6" borderId="15" xfId="9" applyFont="1" applyFill="1" applyBorder="1" applyAlignment="1">
      <alignment horizontal="left" vertical="center" wrapText="1"/>
    </xf>
    <xf numFmtId="0" fontId="16" fillId="6" borderId="0" xfId="9" applyFont="1" applyFill="1" applyBorder="1" applyAlignment="1">
      <alignment horizontal="left" vertical="center" wrapText="1"/>
    </xf>
    <xf numFmtId="0" fontId="19" fillId="0" borderId="0" xfId="9" applyNumberFormat="1" applyFont="1" applyFill="1" applyAlignment="1">
      <alignment vertical="top" wrapText="1"/>
    </xf>
    <xf numFmtId="10" fontId="16" fillId="6" borderId="15" xfId="13" applyNumberFormat="1" applyFont="1" applyFill="1" applyBorder="1" applyAlignment="1">
      <alignment horizontal="center" vertical="center"/>
    </xf>
    <xf numFmtId="10" fontId="16" fillId="6" borderId="0" xfId="13" applyNumberFormat="1" applyFont="1" applyFill="1" applyAlignment="1">
      <alignment horizontal="center" vertical="center"/>
    </xf>
    <xf numFmtId="0" fontId="43" fillId="8" borderId="35" xfId="0" applyFont="1" applyFill="1" applyBorder="1" applyAlignment="1">
      <alignment horizontal="left" vertical="center" wrapText="1"/>
    </xf>
    <xf numFmtId="0" fontId="43" fillId="8" borderId="36" xfId="0" applyFont="1" applyFill="1" applyBorder="1" applyAlignment="1">
      <alignment horizontal="left" vertical="center" wrapText="1"/>
    </xf>
    <xf numFmtId="0" fontId="43" fillId="8" borderId="37" xfId="0" applyFont="1" applyFill="1" applyBorder="1" applyAlignment="1">
      <alignment horizontal="left" vertical="center" wrapText="1"/>
    </xf>
    <xf numFmtId="0" fontId="43" fillId="8" borderId="35" xfId="0" applyFont="1" applyFill="1" applyBorder="1" applyAlignment="1">
      <alignment horizontal="center" vertical="center" wrapText="1"/>
    </xf>
    <xf numFmtId="0" fontId="43" fillId="8" borderId="36" xfId="0" applyFont="1" applyFill="1" applyBorder="1" applyAlignment="1">
      <alignment horizontal="center" vertical="center" wrapText="1"/>
    </xf>
    <xf numFmtId="0" fontId="43" fillId="8" borderId="37" xfId="0" applyFont="1" applyFill="1" applyBorder="1" applyAlignment="1">
      <alignment horizontal="center" vertical="center" wrapText="1"/>
    </xf>
    <xf numFmtId="0" fontId="43" fillId="8" borderId="35" xfId="0" applyFont="1" applyFill="1" applyBorder="1" applyAlignment="1">
      <alignment horizontal="justify" vertical="center" wrapText="1"/>
    </xf>
    <xf numFmtId="0" fontId="0" fillId="8" borderId="36" xfId="0" applyFill="1" applyBorder="1" applyAlignment="1">
      <alignment horizontal="justify" vertical="center" wrapText="1"/>
    </xf>
    <xf numFmtId="0" fontId="0" fillId="8" borderId="37" xfId="0" applyFill="1" applyBorder="1" applyAlignment="1">
      <alignment horizontal="justify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43" fillId="18" borderId="35" xfId="0" applyFont="1" applyFill="1" applyBorder="1" applyAlignment="1">
      <alignment horizontal="center" vertical="center" wrapText="1"/>
    </xf>
    <xf numFmtId="0" fontId="43" fillId="18" borderId="36" xfId="0" applyFont="1" applyFill="1" applyBorder="1" applyAlignment="1">
      <alignment horizontal="center" vertical="center" wrapText="1"/>
    </xf>
    <xf numFmtId="0" fontId="43" fillId="18" borderId="37" xfId="0" applyFont="1" applyFill="1" applyBorder="1" applyAlignment="1">
      <alignment horizontal="center" vertical="center" wrapText="1"/>
    </xf>
    <xf numFmtId="0" fontId="43" fillId="18" borderId="34" xfId="0" applyFont="1" applyFill="1" applyBorder="1" applyAlignment="1">
      <alignment horizontal="justify" vertical="center" wrapText="1"/>
    </xf>
    <xf numFmtId="0" fontId="43" fillId="18" borderId="35" xfId="0" applyFont="1" applyFill="1" applyBorder="1" applyAlignment="1">
      <alignment horizontal="left" vertical="center" wrapText="1"/>
    </xf>
    <xf numFmtId="0" fontId="43" fillId="18" borderId="36" xfId="0" applyFont="1" applyFill="1" applyBorder="1" applyAlignment="1">
      <alignment horizontal="left" vertical="center" wrapText="1"/>
    </xf>
    <xf numFmtId="0" fontId="43" fillId="18" borderId="37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 vertical="center"/>
    </xf>
    <xf numFmtId="0" fontId="39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center" wrapText="1"/>
    </xf>
    <xf numFmtId="0" fontId="41" fillId="0" borderId="0" xfId="0" applyFont="1" applyAlignment="1">
      <alignment horizontal="justify" vertical="center" wrapText="1"/>
    </xf>
    <xf numFmtId="0" fontId="22" fillId="0" borderId="0" xfId="0" applyFont="1" applyAlignment="1">
      <alignment horizontal="justify" vertical="center" wrapText="1"/>
    </xf>
    <xf numFmtId="0" fontId="41" fillId="0" borderId="0" xfId="0" applyFont="1" applyFill="1" applyAlignment="1">
      <alignment horizontal="justify" vertical="center" wrapText="1"/>
    </xf>
    <xf numFmtId="0" fontId="22" fillId="0" borderId="0" xfId="0" applyFont="1" applyFill="1" applyAlignment="1">
      <alignment horizontal="justify" vertical="center" wrapText="1"/>
    </xf>
    <xf numFmtId="0" fontId="42" fillId="17" borderId="34" xfId="0" applyFont="1" applyFill="1" applyBorder="1" applyAlignment="1">
      <alignment horizontal="center" vertical="center"/>
    </xf>
    <xf numFmtId="0" fontId="42" fillId="0" borderId="38" xfId="0" applyFont="1" applyBorder="1" applyAlignment="1">
      <alignment horizontal="center" vertical="center"/>
    </xf>
    <xf numFmtId="0" fontId="42" fillId="0" borderId="39" xfId="0" applyFont="1" applyBorder="1" applyAlignment="1">
      <alignment horizontal="center" vertical="center"/>
    </xf>
    <xf numFmtId="0" fontId="43" fillId="18" borderId="35" xfId="0" applyFont="1" applyFill="1" applyBorder="1" applyAlignment="1">
      <alignment horizontal="justify" vertical="center" wrapText="1"/>
    </xf>
    <xf numFmtId="0" fontId="43" fillId="18" borderId="36" xfId="0" applyFont="1" applyFill="1" applyBorder="1" applyAlignment="1">
      <alignment horizontal="justify" vertical="center" wrapText="1"/>
    </xf>
    <xf numFmtId="0" fontId="43" fillId="18" borderId="37" xfId="0" applyFont="1" applyFill="1" applyBorder="1" applyAlignment="1">
      <alignment horizontal="justify" vertical="center" wrapText="1"/>
    </xf>
    <xf numFmtId="0" fontId="43" fillId="8" borderId="34" xfId="0" applyFont="1" applyFill="1" applyBorder="1" applyAlignment="1">
      <alignment horizontal="justify" vertical="center" wrapText="1"/>
    </xf>
    <xf numFmtId="0" fontId="43" fillId="8" borderId="36" xfId="0" applyFont="1" applyFill="1" applyBorder="1" applyAlignment="1">
      <alignment horizontal="justify" vertical="center" wrapText="1"/>
    </xf>
    <xf numFmtId="0" fontId="43" fillId="8" borderId="37" xfId="0" applyFont="1" applyFill="1" applyBorder="1" applyAlignment="1">
      <alignment horizontal="justify" vertical="center" wrapText="1"/>
    </xf>
    <xf numFmtId="0" fontId="22" fillId="18" borderId="35" xfId="0" applyFont="1" applyFill="1" applyBorder="1" applyAlignment="1">
      <alignment horizontal="left" vertical="center" wrapText="1"/>
    </xf>
    <xf numFmtId="0" fontId="22" fillId="18" borderId="36" xfId="0" applyFont="1" applyFill="1" applyBorder="1" applyAlignment="1">
      <alignment horizontal="left" vertical="center" wrapText="1"/>
    </xf>
    <xf numFmtId="0" fontId="22" fillId="18" borderId="37" xfId="0" applyFont="1" applyFill="1" applyBorder="1" applyAlignment="1">
      <alignment horizontal="left" vertical="center" wrapText="1"/>
    </xf>
    <xf numFmtId="0" fontId="22" fillId="18" borderId="35" xfId="0" applyFont="1" applyFill="1" applyBorder="1" applyAlignment="1">
      <alignment horizontal="justify" vertical="center" wrapText="1"/>
    </xf>
    <xf numFmtId="0" fontId="22" fillId="18" borderId="36" xfId="0" applyFont="1" applyFill="1" applyBorder="1" applyAlignment="1">
      <alignment horizontal="justify" vertical="center" wrapText="1"/>
    </xf>
    <xf numFmtId="0" fontId="22" fillId="18" borderId="37" xfId="0" applyFont="1" applyFill="1" applyBorder="1" applyAlignment="1">
      <alignment horizontal="justify" vertical="center" wrapText="1"/>
    </xf>
  </cellXfs>
  <cellStyles count="21">
    <cellStyle name="Currency 2" xfId="1"/>
    <cellStyle name="Normal" xfId="0" builtinId="0"/>
    <cellStyle name="Normal 2" xfId="2"/>
    <cellStyle name="Normal 2 2" xfId="3"/>
    <cellStyle name="Normal 2 3" xfId="4"/>
    <cellStyle name="Normal 2 4" xfId="5"/>
    <cellStyle name="Normal 2_Ind 12(UPE-DSCI-DSPCG)" xfId="6"/>
    <cellStyle name="Normal 3" xfId="7"/>
    <cellStyle name="Normal 3 2" xfId="8"/>
    <cellStyle name="Normal 4" xfId="9"/>
    <cellStyle name="Normal 4 2" xfId="10"/>
    <cellStyle name="Normal 5" xfId="11"/>
    <cellStyle name="Normal 5 2" xfId="12"/>
    <cellStyle name="Percent" xfId="13" builtinId="5"/>
    <cellStyle name="Percentagem 2" xfId="14"/>
    <cellStyle name="Percentagem 2 2" xfId="15"/>
    <cellStyle name="Percentagem 2 3" xfId="16"/>
    <cellStyle name="Percentagem 2 4" xfId="17"/>
    <cellStyle name="Percentagem 3 2" xfId="18"/>
    <cellStyle name="Percentagem 3 2 2" xfId="19"/>
    <cellStyle name="Percentagem 4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 algn="ctr" rtl="0">
              <a:defRPr lang="en-US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Recursos Humanos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('1-QUAR'!$I$111,'1-QUAR'!$L$111)</c:f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'1-QUAR'!$I$103:$L$104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51618208"/>
        <c:axId val="-751618752"/>
      </c:barChart>
      <c:catAx>
        <c:axId val="-75161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751618752"/>
        <c:crosses val="autoZero"/>
        <c:auto val="1"/>
        <c:lblAlgn val="ctr"/>
        <c:lblOffset val="100"/>
        <c:noMultiLvlLbl val="0"/>
      </c:catAx>
      <c:valAx>
        <c:axId val="-751618752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one"/>
        <c:crossAx val="-751618208"/>
        <c:crosses val="autoZero"/>
        <c:crossBetween val="between"/>
        <c:majorUnit val="3.0449999999999999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 algn="ctr" rtl="0">
              <a:defRPr lang="en-US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Recursos Financeiros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Folha2!$B$1</c:f>
              <c:strCache>
                <c:ptCount val="1"/>
                <c:pt idx="0">
                  <c:v>Planeado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Folha2!$A$2:$A$3</c:f>
              <c:strCache>
                <c:ptCount val="2"/>
                <c:pt idx="0">
                  <c:v>Funcionamento</c:v>
                </c:pt>
                <c:pt idx="1">
                  <c:v>Investimento</c:v>
                </c:pt>
              </c:strCache>
            </c:strRef>
          </c:cat>
          <c:val>
            <c:numRef>
              <c:f>Folha2!$B$2:$B$3</c:f>
              <c:numCache>
                <c:formatCode>#\ ##0.00\ "€"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Folha2!$C$1</c:f>
              <c:strCache>
                <c:ptCount val="1"/>
                <c:pt idx="0">
                  <c:v>Executados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Folha2!$A$2:$A$3</c:f>
              <c:strCache>
                <c:ptCount val="2"/>
                <c:pt idx="0">
                  <c:v>Funcionamento</c:v>
                </c:pt>
                <c:pt idx="1">
                  <c:v>Investimento</c:v>
                </c:pt>
              </c:strCache>
            </c:strRef>
          </c:cat>
          <c:val>
            <c:numRef>
              <c:f>Folha2!$C$2:$C$3</c:f>
              <c:numCache>
                <c:formatCode>General</c:formatCode>
                <c:ptCount val="2"/>
                <c:pt idx="0" formatCode="#\ ##0.00\ &quot;€&quot;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751617120"/>
        <c:axId val="-751632352"/>
      </c:barChart>
      <c:catAx>
        <c:axId val="-75161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751632352"/>
        <c:crosses val="autoZero"/>
        <c:auto val="1"/>
        <c:lblAlgn val="ctr"/>
        <c:lblOffset val="100"/>
        <c:noMultiLvlLbl val="0"/>
      </c:catAx>
      <c:valAx>
        <c:axId val="-751632352"/>
        <c:scaling>
          <c:orientation val="minMax"/>
        </c:scaling>
        <c:delete val="1"/>
        <c:axPos val="l"/>
        <c:numFmt formatCode="#\ ##0.00\ &quot;€&quot;" sourceLinked="1"/>
        <c:majorTickMark val="out"/>
        <c:minorTickMark val="none"/>
        <c:tickLblPos val="none"/>
        <c:crossAx val="-7516171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31496062992127155" l="0.51181102362204722" r="0.51181102362204722" t="0.3543307086614173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Taxa</a:t>
            </a:r>
            <a:r>
              <a:rPr lang="en-US" baseline="0"/>
              <a:t> de Realização dos </a:t>
            </a:r>
            <a:r>
              <a:rPr lang="en-US"/>
              <a:t>Indicadores de Desempenho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8014160680370133E-2"/>
          <c:y val="0.2252201554181931"/>
          <c:w val="0.95346159866875668"/>
          <c:h val="0.7160379117800000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51630176"/>
        <c:axId val="-781614688"/>
      </c:barChart>
      <c:lineChart>
        <c:grouping val="standard"/>
        <c:varyColors val="0"/>
        <c:ser>
          <c:idx val="1"/>
          <c:order val="1"/>
          <c:spPr>
            <a:ln w="3175">
              <a:solidFill>
                <a:srgbClr val="FF0000"/>
              </a:solidFill>
              <a:prstDash val="sysDot"/>
            </a:ln>
          </c:spPr>
          <c:marker>
            <c:symbol val="none"/>
          </c:marker>
          <c:val>
            <c:numRef>
              <c:f>'1-QUAR'!$A$208:$A$219</c:f>
              <c:numCache>
                <c:formatCode>0%</c:formatCode>
                <c:ptCount val="1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51630176"/>
        <c:axId val="-781614688"/>
      </c:lineChart>
      <c:catAx>
        <c:axId val="-75163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781614688"/>
        <c:crosses val="autoZero"/>
        <c:auto val="1"/>
        <c:lblAlgn val="ctr"/>
        <c:lblOffset val="100"/>
        <c:noMultiLvlLbl val="0"/>
      </c:catAx>
      <c:valAx>
        <c:axId val="-781614688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crossAx val="-751630176"/>
        <c:crosses val="autoZero"/>
        <c:crossBetween val="between"/>
        <c:majorUnit val="0.5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/>
      </a:pPr>
      <a:endParaRPr lang="pt-PT"/>
    </a:p>
  </c:tx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t-PT" sz="1200"/>
              <a:t>Eficácia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93285214348212"/>
          <c:y val="0.16089129483814524"/>
          <c:w val="0.73573381452321318"/>
          <c:h val="0.676213181685622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"/>
          <c:order val="1"/>
          <c:spPr>
            <a:solidFill>
              <a:schemeClr val="bg2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2"/>
          <c:order val="2"/>
          <c:spPr>
            <a:solidFill>
              <a:schemeClr val="bg2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-775697808"/>
        <c:axId val="-775692912"/>
      </c:barChart>
      <c:catAx>
        <c:axId val="-775697808"/>
        <c:scaling>
          <c:orientation val="minMax"/>
        </c:scaling>
        <c:delete val="0"/>
        <c:axPos val="b"/>
        <c:majorTickMark val="none"/>
        <c:minorTickMark val="none"/>
        <c:tickLblPos val="none"/>
        <c:crossAx val="-775692912"/>
        <c:crosses val="autoZero"/>
        <c:auto val="1"/>
        <c:lblAlgn val="ctr"/>
        <c:lblOffset val="100"/>
        <c:noMultiLvlLbl val="0"/>
      </c:catAx>
      <c:valAx>
        <c:axId val="-775692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-775697808"/>
        <c:crosses val="autoZero"/>
        <c:crossBetween val="between"/>
        <c:majorUnit val="0.25"/>
      </c:valAx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t-PT" sz="1200"/>
              <a:t>Eficiência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93285214348212"/>
          <c:y val="0.16089129483814524"/>
          <c:w val="0.69406714785651757"/>
          <c:h val="0.676213181685622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1"/>
          <c:order val="1"/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49"/>
        <c:overlap val="-25"/>
        <c:axId val="-775689648"/>
        <c:axId val="-775697264"/>
      </c:barChart>
      <c:catAx>
        <c:axId val="-775689648"/>
        <c:scaling>
          <c:orientation val="minMax"/>
        </c:scaling>
        <c:delete val="0"/>
        <c:axPos val="b"/>
        <c:majorTickMark val="none"/>
        <c:minorTickMark val="none"/>
        <c:tickLblPos val="none"/>
        <c:crossAx val="-775697264"/>
        <c:crosses val="autoZero"/>
        <c:auto val="1"/>
        <c:lblAlgn val="ctr"/>
        <c:lblOffset val="100"/>
        <c:noMultiLvlLbl val="0"/>
      </c:catAx>
      <c:valAx>
        <c:axId val="-775697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-775689648"/>
        <c:crosses val="autoZero"/>
        <c:crossBetween val="between"/>
        <c:majorUnit val="0.5"/>
      </c:valAx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t-PT" sz="1200"/>
              <a:t>Qualidade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93285214348212"/>
          <c:y val="0.16089129483814524"/>
          <c:w val="0.69406714785651757"/>
          <c:h val="0.6762131816856225"/>
        </c:manualLayout>
      </c:layout>
      <c:barChart>
        <c:barDir val="col"/>
        <c:grouping val="clustered"/>
        <c:varyColors val="0"/>
        <c:ser>
          <c:idx val="1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ser>
          <c:idx val="0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9"/>
        <c:overlap val="-25"/>
        <c:axId val="-775701072"/>
        <c:axId val="-775696720"/>
      </c:barChart>
      <c:catAx>
        <c:axId val="-775701072"/>
        <c:scaling>
          <c:orientation val="minMax"/>
        </c:scaling>
        <c:delete val="0"/>
        <c:axPos val="b"/>
        <c:numFmt formatCode="0.00%" sourceLinked="1"/>
        <c:majorTickMark val="none"/>
        <c:minorTickMark val="none"/>
        <c:tickLblPos val="none"/>
        <c:crossAx val="-775696720"/>
        <c:crosses val="autoZero"/>
        <c:auto val="1"/>
        <c:lblAlgn val="ctr"/>
        <c:lblOffset val="100"/>
        <c:noMultiLvlLbl val="0"/>
      </c:catAx>
      <c:valAx>
        <c:axId val="-7756967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-775701072"/>
        <c:crosses val="autoZero"/>
        <c:crossBetween val="between"/>
        <c:majorUnit val="0.25"/>
      </c:valAx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354" l="0.70000000000000062" r="0.70000000000000062" t="0.75000000000001354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75678040245614"/>
          <c:y val="8.3807961504815245E-2"/>
          <c:w val="0.7286876640419947"/>
          <c:h val="0.7211245990084576"/>
        </c:manualLayout>
      </c:layout>
      <c:barChart>
        <c:barDir val="col"/>
        <c:grouping val="clustered"/>
        <c:varyColors val="0"/>
        <c:ser>
          <c:idx val="0"/>
          <c:order val="0"/>
          <c:tx>
            <c:v>Eficácia</c:v>
          </c:tx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.</c:v>
              </c:pt>
            </c:strLit>
          </c:cat>
          <c:val>
            <c:numRef>
              <c:f>'1-QUAR'!$B$93</c:f>
              <c:numCache>
                <c:formatCode>0%</c:formatCode>
                <c:ptCount val="1"/>
                <c:pt idx="0">
                  <c:v>1.0313432835820895</c:v>
                </c:pt>
              </c:numCache>
            </c:numRef>
          </c:val>
        </c:ser>
        <c:ser>
          <c:idx val="1"/>
          <c:order val="1"/>
          <c:tx>
            <c:v>Eficiência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.</c:v>
              </c:pt>
            </c:strLit>
          </c:cat>
          <c:val>
            <c:numRef>
              <c:f>'1-QUAR'!$G$93</c:f>
              <c:numCache>
                <c:formatCode>0%</c:formatCode>
                <c:ptCount val="1"/>
                <c:pt idx="0">
                  <c:v>1.0953124999999999</c:v>
                </c:pt>
              </c:numCache>
            </c:numRef>
          </c:val>
        </c:ser>
        <c:ser>
          <c:idx val="2"/>
          <c:order val="2"/>
          <c:tx>
            <c:v>Qualidade</c:v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.</c:v>
              </c:pt>
            </c:strLit>
          </c:cat>
          <c:val>
            <c:numRef>
              <c:f>'1-QUAR'!$L$93</c:f>
              <c:numCache>
                <c:formatCode>0%</c:formatCode>
                <c:ptCount val="1"/>
                <c:pt idx="0">
                  <c:v>1.0833333333333335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-775703792"/>
        <c:axId val="-775704880"/>
      </c:barChart>
      <c:catAx>
        <c:axId val="-7757037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-775704880"/>
        <c:crosses val="autoZero"/>
        <c:auto val="1"/>
        <c:lblAlgn val="ctr"/>
        <c:lblOffset val="100"/>
        <c:noMultiLvlLbl val="0"/>
      </c:catAx>
      <c:valAx>
        <c:axId val="-775704880"/>
        <c:scaling>
          <c:orientation val="minMax"/>
          <c:max val="2"/>
        </c:scaling>
        <c:delete val="0"/>
        <c:axPos val="l"/>
        <c:numFmt formatCode="0%" sourceLinked="0"/>
        <c:majorTickMark val="none"/>
        <c:minorTickMark val="none"/>
        <c:tickLblPos val="nextTo"/>
        <c:spPr>
          <a:ln w="9525">
            <a:solidFill>
              <a:schemeClr val="bg1">
                <a:lumMod val="50000"/>
              </a:schemeClr>
            </a:solidFill>
          </a:ln>
        </c:spPr>
        <c:crossAx val="-775703792"/>
        <c:crosses val="autoZero"/>
        <c:crossBetween val="between"/>
        <c:majorUnit val="0.25"/>
      </c:valAx>
      <c:spPr>
        <a:noFill/>
        <a:ln w="25400"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97632</xdr:colOff>
      <xdr:row>187</xdr:row>
      <xdr:rowOff>7144</xdr:rowOff>
    </xdr:from>
    <xdr:to>
      <xdr:col>13</xdr:col>
      <xdr:colOff>211932</xdr:colOff>
      <xdr:row>201</xdr:row>
      <xdr:rowOff>135732</xdr:rowOff>
    </xdr:to>
    <xdr:graphicFrame macro="">
      <xdr:nvGraphicFramePr>
        <xdr:cNvPr id="138871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307181</xdr:colOff>
      <xdr:row>186</xdr:row>
      <xdr:rowOff>0</xdr:rowOff>
    </xdr:from>
    <xdr:to>
      <xdr:col>6</xdr:col>
      <xdr:colOff>764381</xdr:colOff>
      <xdr:row>202</xdr:row>
      <xdr:rowOff>23812</xdr:rowOff>
    </xdr:to>
    <xdr:graphicFrame macro="">
      <xdr:nvGraphicFramePr>
        <xdr:cNvPr id="13887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136</xdr:row>
      <xdr:rowOff>38100</xdr:rowOff>
    </xdr:from>
    <xdr:to>
      <xdr:col>12</xdr:col>
      <xdr:colOff>1009650</xdr:colOff>
      <xdr:row>149</xdr:row>
      <xdr:rowOff>0</xdr:rowOff>
    </xdr:to>
    <xdr:graphicFrame macro="">
      <xdr:nvGraphicFramePr>
        <xdr:cNvPr id="138873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154</xdr:row>
      <xdr:rowOff>140494</xdr:rowOff>
    </xdr:from>
    <xdr:to>
      <xdr:col>5</xdr:col>
      <xdr:colOff>494108</xdr:colOff>
      <xdr:row>171</xdr:row>
      <xdr:rowOff>50007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154782</xdr:colOff>
      <xdr:row>154</xdr:row>
      <xdr:rowOff>130969</xdr:rowOff>
    </xdr:from>
    <xdr:to>
      <xdr:col>10</xdr:col>
      <xdr:colOff>619126</xdr:colOff>
      <xdr:row>171</xdr:row>
      <xdr:rowOff>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731044</xdr:colOff>
      <xdr:row>154</xdr:row>
      <xdr:rowOff>95250</xdr:rowOff>
    </xdr:from>
    <xdr:to>
      <xdr:col>13</xdr:col>
      <xdr:colOff>561975</xdr:colOff>
      <xdr:row>170</xdr:row>
      <xdr:rowOff>142875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1333501</xdr:colOff>
      <xdr:row>174</xdr:row>
      <xdr:rowOff>57152</xdr:rowOff>
    </xdr:from>
    <xdr:to>
      <xdr:col>12</xdr:col>
      <xdr:colOff>154782</xdr:colOff>
      <xdr:row>186</xdr:row>
      <xdr:rowOff>114300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10</xdr:col>
      <xdr:colOff>947738</xdr:colOff>
      <xdr:row>0</xdr:row>
      <xdr:rowOff>104775</xdr:rowOff>
    </xdr:from>
    <xdr:to>
      <xdr:col>11</xdr:col>
      <xdr:colOff>381000</xdr:colOff>
      <xdr:row>3</xdr:row>
      <xdr:rowOff>85725</xdr:rowOff>
    </xdr:to>
    <xdr:pic>
      <xdr:nvPicPr>
        <xdr:cNvPr id="12" name="Imagem 11" descr="ccdr_jpeg"/>
        <xdr:cNvPicPr/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1149013" y="104775"/>
          <a:ext cx="700087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0</xdr:row>
      <xdr:rowOff>409575</xdr:rowOff>
    </xdr:from>
    <xdr:to>
      <xdr:col>15</xdr:col>
      <xdr:colOff>504284</xdr:colOff>
      <xdr:row>2</xdr:row>
      <xdr:rowOff>297694</xdr:rowOff>
    </xdr:to>
    <xdr:sp macro="" textlink="">
      <xdr:nvSpPr>
        <xdr:cNvPr id="3" name="Rectângulo arredondado 2"/>
        <xdr:cNvSpPr/>
      </xdr:nvSpPr>
      <xdr:spPr>
        <a:xfrm>
          <a:off x="8915400" y="409575"/>
          <a:ext cx="2247359" cy="669169"/>
        </a:xfrm>
        <a:prstGeom prst="round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PT" sz="2800" b="1" cap="none" spc="0">
              <a:ln w="900" cmpd="sng">
                <a:solidFill>
                  <a:schemeClr val="accent1">
                    <a:satMod val="190000"/>
                    <a:alpha val="55000"/>
                  </a:schemeClr>
                </a:solidFill>
                <a:prstDash val="solid"/>
              </a:ln>
              <a:solidFill>
                <a:schemeClr val="accent1">
                  <a:satMod val="200000"/>
                  <a:tint val="3000"/>
                </a:schemeClr>
              </a:solidFill>
              <a:effectLst>
                <a:innerShdw blurRad="101600" dist="76200" dir="5400000">
                  <a:schemeClr val="accent1">
                    <a:satMod val="190000"/>
                    <a:tint val="100000"/>
                    <a:alpha val="74000"/>
                  </a:schemeClr>
                </a:innerShdw>
              </a:effectLst>
            </a:rPr>
            <a:t>exemplo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0"/>
  <sheetViews>
    <sheetView showGridLines="0" tabSelected="1" zoomScaleNormal="100" zoomScaleSheetLayoutView="100" zoomScalePageLayoutView="60" workbookViewId="0">
      <selection activeCell="L15" sqref="L15"/>
    </sheetView>
  </sheetViews>
  <sheetFormatPr defaultRowHeight="12.75" x14ac:dyDescent="0.2"/>
  <cols>
    <col min="1" max="1" width="7.7109375" style="83" bestFit="1" customWidth="1"/>
    <col min="2" max="2" width="36.140625" style="83" customWidth="1"/>
    <col min="3" max="3" width="10.5703125" style="83" bestFit="1" customWidth="1"/>
    <col min="4" max="4" width="14.7109375" style="83" customWidth="1"/>
    <col min="5" max="5" width="15" style="83" bestFit="1" customWidth="1"/>
    <col min="6" max="6" width="13.7109375" style="83" bestFit="1" customWidth="1"/>
    <col min="7" max="7" width="16.28515625" style="83" customWidth="1"/>
    <col min="8" max="8" width="9.85546875" style="83" customWidth="1"/>
    <col min="9" max="9" width="15.5703125" style="83" customWidth="1"/>
    <col min="10" max="10" width="13.42578125" style="83" customWidth="1"/>
    <col min="11" max="11" width="19" style="132" customWidth="1"/>
    <col min="12" max="12" width="15.42578125" style="83" customWidth="1"/>
    <col min="13" max="13" width="19.42578125" style="83" customWidth="1"/>
    <col min="14" max="14" width="9.140625" style="140" hidden="1" customWidth="1"/>
    <col min="15" max="15" width="11.42578125" style="236" hidden="1" customWidth="1"/>
    <col min="16" max="17" width="11.42578125" style="84" customWidth="1"/>
    <col min="18" max="18" width="9.140625" style="84" customWidth="1"/>
    <col min="19" max="16384" width="9.140625" style="84"/>
  </cols>
  <sheetData>
    <row r="1" spans="1:13" x14ac:dyDescent="0.2">
      <c r="A1" s="82"/>
      <c r="B1" s="85"/>
      <c r="C1" s="85"/>
      <c r="D1" s="85"/>
      <c r="E1" s="85"/>
      <c r="F1" s="85"/>
      <c r="G1" s="85"/>
      <c r="H1" s="85"/>
      <c r="I1" s="85"/>
      <c r="J1" s="85"/>
      <c r="K1" s="300"/>
      <c r="L1" s="300"/>
      <c r="M1" s="300"/>
    </row>
    <row r="2" spans="1:13" x14ac:dyDescent="0.2">
      <c r="A2" s="82"/>
      <c r="B2" s="85"/>
      <c r="C2" s="85"/>
      <c r="D2" s="85"/>
      <c r="E2" s="85"/>
      <c r="F2" s="85"/>
      <c r="G2" s="85"/>
      <c r="H2" s="85"/>
      <c r="I2" s="85"/>
      <c r="J2" s="85"/>
      <c r="K2" s="300"/>
      <c r="L2" s="300"/>
      <c r="M2" s="300"/>
    </row>
    <row r="3" spans="1:13" x14ac:dyDescent="0.2">
      <c r="A3" s="82"/>
      <c r="B3" s="82"/>
      <c r="C3" s="82"/>
      <c r="D3" s="82"/>
      <c r="E3" s="82"/>
      <c r="F3" s="82"/>
      <c r="G3" s="82"/>
      <c r="H3" s="82"/>
      <c r="I3" s="82"/>
      <c r="J3" s="82"/>
      <c r="K3" s="124"/>
      <c r="L3" s="23" t="s">
        <v>41</v>
      </c>
      <c r="M3" s="171">
        <v>43936</v>
      </c>
    </row>
    <row r="4" spans="1:13" x14ac:dyDescent="0.2">
      <c r="A4" s="82"/>
      <c r="B4" s="82"/>
      <c r="C4" s="82"/>
      <c r="D4" s="82"/>
      <c r="E4" s="82"/>
      <c r="F4" s="82"/>
      <c r="G4" s="82"/>
      <c r="H4" s="82"/>
      <c r="I4" s="82"/>
      <c r="J4" s="82"/>
      <c r="K4" s="124"/>
      <c r="L4" s="23" t="s">
        <v>82</v>
      </c>
      <c r="M4" s="199" t="s">
        <v>213</v>
      </c>
    </row>
    <row r="5" spans="1:13" ht="24.95" customHeight="1" x14ac:dyDescent="0.2">
      <c r="A5" s="39" t="s">
        <v>40</v>
      </c>
      <c r="B5" s="71">
        <v>2019</v>
      </c>
      <c r="C5" s="40"/>
      <c r="D5" s="40"/>
      <c r="E5" s="40"/>
      <c r="F5" s="40"/>
      <c r="G5" s="40"/>
      <c r="H5" s="39"/>
      <c r="I5" s="301"/>
      <c r="J5" s="301"/>
      <c r="K5" s="301"/>
      <c r="L5" s="301"/>
      <c r="M5" s="40"/>
    </row>
    <row r="6" spans="1:13" ht="24.95" customHeight="1" x14ac:dyDescent="0.2">
      <c r="A6" s="302" t="s">
        <v>131</v>
      </c>
      <c r="B6" s="302"/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3"/>
    </row>
    <row r="7" spans="1:13" ht="24.95" customHeight="1" x14ac:dyDescent="0.2">
      <c r="A7" s="304" t="s">
        <v>22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</row>
    <row r="8" spans="1:13" ht="24.95" customHeight="1" x14ac:dyDescent="0.2">
      <c r="A8" s="302" t="s">
        <v>83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</row>
    <row r="9" spans="1:13" ht="24.95" customHeight="1" x14ac:dyDescent="0.2">
      <c r="A9" s="304" t="s">
        <v>21</v>
      </c>
      <c r="B9" s="304"/>
      <c r="C9" s="304"/>
      <c r="D9" s="304"/>
      <c r="E9" s="304"/>
      <c r="F9" s="304"/>
      <c r="G9" s="304"/>
      <c r="H9" s="304"/>
      <c r="I9" s="304"/>
      <c r="J9" s="304"/>
      <c r="K9" s="304"/>
      <c r="L9" s="304"/>
      <c r="M9" s="304"/>
    </row>
    <row r="10" spans="1:13" ht="29.25" customHeight="1" x14ac:dyDescent="0.2">
      <c r="A10" s="302" t="s">
        <v>120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</row>
    <row r="11" spans="1:13" ht="24.95" customHeight="1" thickBot="1" x14ac:dyDescent="0.25">
      <c r="A11" s="304" t="s">
        <v>67</v>
      </c>
      <c r="B11" s="304"/>
      <c r="C11" s="304"/>
      <c r="D11" s="304"/>
      <c r="E11" s="304"/>
      <c r="F11" s="304"/>
      <c r="G11" s="304"/>
      <c r="H11" s="304"/>
      <c r="I11" s="304"/>
      <c r="J11" s="304"/>
      <c r="K11" s="304"/>
      <c r="L11" s="304"/>
      <c r="M11" s="304"/>
    </row>
    <row r="12" spans="1:13" ht="33" hidden="1" customHeight="1" thickBot="1" x14ac:dyDescent="0.25">
      <c r="A12" s="305"/>
      <c r="B12" s="305"/>
      <c r="C12" s="305"/>
      <c r="D12" s="305"/>
      <c r="E12" s="305"/>
      <c r="F12" s="305"/>
      <c r="G12" s="305"/>
      <c r="H12" s="305"/>
      <c r="I12" s="305"/>
      <c r="J12" s="305"/>
      <c r="K12" s="125"/>
      <c r="L12" s="69" t="s">
        <v>23</v>
      </c>
      <c r="M12" s="69" t="s">
        <v>58</v>
      </c>
    </row>
    <row r="13" spans="1:13" ht="40.5" customHeight="1" thickTop="1" thickBot="1" x14ac:dyDescent="0.25">
      <c r="A13" s="255" t="s">
        <v>105</v>
      </c>
      <c r="B13" s="256"/>
      <c r="C13" s="256"/>
      <c r="D13" s="256"/>
      <c r="E13" s="256"/>
      <c r="F13" s="256"/>
      <c r="G13" s="256"/>
      <c r="H13" s="256"/>
      <c r="I13" s="256"/>
      <c r="J13" s="256"/>
      <c r="K13" s="286"/>
      <c r="L13" s="24"/>
      <c r="M13" s="24"/>
    </row>
    <row r="14" spans="1:13" ht="5.0999999999999996" customHeight="1" thickTop="1" thickBot="1" x14ac:dyDescent="0.25">
      <c r="A14" s="297"/>
      <c r="B14" s="298"/>
      <c r="C14" s="298"/>
      <c r="D14" s="298"/>
      <c r="E14" s="298"/>
      <c r="F14" s="298"/>
      <c r="G14" s="298"/>
      <c r="H14" s="298"/>
      <c r="I14" s="298"/>
      <c r="J14" s="298"/>
      <c r="K14" s="299"/>
      <c r="L14" s="25"/>
      <c r="M14" s="25"/>
    </row>
    <row r="15" spans="1:13" ht="33" customHeight="1" thickTop="1" thickBot="1" x14ac:dyDescent="0.25">
      <c r="A15" s="255" t="s">
        <v>102</v>
      </c>
      <c r="B15" s="256"/>
      <c r="C15" s="256"/>
      <c r="D15" s="256"/>
      <c r="E15" s="256"/>
      <c r="F15" s="256"/>
      <c r="G15" s="256"/>
      <c r="H15" s="256"/>
      <c r="I15" s="256"/>
      <c r="J15" s="256"/>
      <c r="K15" s="257"/>
      <c r="L15" s="26"/>
      <c r="M15" s="26"/>
    </row>
    <row r="16" spans="1:13" ht="5.0999999999999996" customHeight="1" thickTop="1" thickBot="1" x14ac:dyDescent="0.25">
      <c r="A16" s="297"/>
      <c r="B16" s="298"/>
      <c r="C16" s="298"/>
      <c r="D16" s="298"/>
      <c r="E16" s="298"/>
      <c r="F16" s="298"/>
      <c r="G16" s="298"/>
      <c r="H16" s="298"/>
      <c r="I16" s="298"/>
      <c r="J16" s="298"/>
      <c r="K16" s="299"/>
      <c r="L16" s="25"/>
      <c r="M16" s="25"/>
    </row>
    <row r="17" spans="1:17" ht="36.75" customHeight="1" thickTop="1" thickBot="1" x14ac:dyDescent="0.25">
      <c r="A17" s="255" t="s">
        <v>103</v>
      </c>
      <c r="B17" s="256"/>
      <c r="C17" s="256"/>
      <c r="D17" s="256"/>
      <c r="E17" s="256"/>
      <c r="F17" s="256"/>
      <c r="G17" s="256"/>
      <c r="H17" s="256"/>
      <c r="I17" s="256"/>
      <c r="J17" s="256"/>
      <c r="K17" s="257"/>
      <c r="L17" s="26"/>
      <c r="M17" s="26"/>
    </row>
    <row r="18" spans="1:17" s="98" customFormat="1" ht="6" customHeight="1" thickTop="1" thickBot="1" x14ac:dyDescent="0.25">
      <c r="A18" s="121"/>
      <c r="B18" s="122"/>
      <c r="C18" s="122"/>
      <c r="D18" s="122"/>
      <c r="E18" s="122"/>
      <c r="F18" s="122"/>
      <c r="G18" s="122"/>
      <c r="H18" s="122"/>
      <c r="I18" s="122"/>
      <c r="J18" s="122"/>
      <c r="K18" s="126"/>
      <c r="L18" s="123"/>
      <c r="M18" s="123"/>
      <c r="N18" s="141"/>
      <c r="O18" s="237"/>
    </row>
    <row r="19" spans="1:17" ht="33" customHeight="1" thickTop="1" thickBot="1" x14ac:dyDescent="0.25">
      <c r="A19" s="255" t="s">
        <v>98</v>
      </c>
      <c r="B19" s="256"/>
      <c r="C19" s="256"/>
      <c r="D19" s="256"/>
      <c r="E19" s="256"/>
      <c r="F19" s="256"/>
      <c r="G19" s="256"/>
      <c r="H19" s="256"/>
      <c r="I19" s="256"/>
      <c r="J19" s="256"/>
      <c r="K19" s="286"/>
      <c r="L19" s="24"/>
      <c r="M19" s="24"/>
    </row>
    <row r="20" spans="1:17" ht="5.0999999999999996" customHeight="1" thickTop="1" thickBot="1" x14ac:dyDescent="0.25">
      <c r="A20" s="297"/>
      <c r="B20" s="298"/>
      <c r="C20" s="298"/>
      <c r="D20" s="298"/>
      <c r="E20" s="298"/>
      <c r="F20" s="298"/>
      <c r="G20" s="298"/>
      <c r="H20" s="298"/>
      <c r="I20" s="298"/>
      <c r="J20" s="298"/>
      <c r="K20" s="299"/>
      <c r="L20" s="25"/>
      <c r="M20" s="25"/>
    </row>
    <row r="21" spans="1:17" ht="24.75" customHeight="1" thickTop="1" thickBot="1" x14ac:dyDescent="0.25">
      <c r="A21" s="255" t="s">
        <v>100</v>
      </c>
      <c r="B21" s="256"/>
      <c r="C21" s="256"/>
      <c r="D21" s="256"/>
      <c r="E21" s="256"/>
      <c r="F21" s="256"/>
      <c r="G21" s="256"/>
      <c r="H21" s="256"/>
      <c r="I21" s="256"/>
      <c r="J21" s="256"/>
      <c r="K21" s="257"/>
      <c r="L21" s="26"/>
      <c r="M21" s="26"/>
      <c r="P21" s="248"/>
    </row>
    <row r="22" spans="1:17" s="161" customFormat="1" ht="7.5" customHeight="1" thickTop="1" thickBot="1" x14ac:dyDescent="0.25">
      <c r="A22" s="158"/>
      <c r="B22" s="159"/>
      <c r="C22" s="159"/>
      <c r="D22" s="159"/>
      <c r="E22" s="159"/>
      <c r="F22" s="159"/>
      <c r="G22" s="159"/>
      <c r="H22" s="159"/>
      <c r="I22" s="159"/>
      <c r="J22" s="159"/>
      <c r="K22" s="126"/>
      <c r="L22" s="124"/>
      <c r="M22" s="124"/>
      <c r="N22" s="160"/>
      <c r="O22" s="238"/>
      <c r="P22" s="248"/>
    </row>
    <row r="23" spans="1:17" ht="24.95" customHeight="1" thickTop="1" thickBot="1" x14ac:dyDescent="0.25">
      <c r="A23" s="255" t="s">
        <v>101</v>
      </c>
      <c r="B23" s="256"/>
      <c r="C23" s="256"/>
      <c r="D23" s="256"/>
      <c r="E23" s="256"/>
      <c r="F23" s="256"/>
      <c r="G23" s="256"/>
      <c r="H23" s="256"/>
      <c r="I23" s="256"/>
      <c r="J23" s="256"/>
      <c r="K23" s="257"/>
      <c r="L23" s="157"/>
      <c r="M23" s="157"/>
      <c r="P23" s="248"/>
    </row>
    <row r="24" spans="1:17" ht="6.75" customHeight="1" thickTop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127"/>
      <c r="L24" s="1"/>
      <c r="M24" s="2"/>
      <c r="P24" s="248"/>
    </row>
    <row r="25" spans="1:17" ht="24.95" customHeight="1" x14ac:dyDescent="0.2">
      <c r="A25" s="259" t="s">
        <v>69</v>
      </c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P25" s="248"/>
    </row>
    <row r="26" spans="1:17" ht="22.5" customHeight="1" thickBot="1" x14ac:dyDescent="0.25">
      <c r="A26" s="258" t="s">
        <v>42</v>
      </c>
      <c r="B26" s="258"/>
      <c r="C26" s="86"/>
      <c r="D26" s="86"/>
      <c r="E26" s="86"/>
      <c r="F26" s="86"/>
      <c r="G26" s="86"/>
      <c r="H26" s="86"/>
      <c r="I26" s="82"/>
      <c r="J26" s="82"/>
      <c r="K26" s="128"/>
      <c r="L26" s="38" t="s">
        <v>43</v>
      </c>
      <c r="M26" s="38">
        <v>0.35</v>
      </c>
      <c r="N26" s="151">
        <f>M31*M28+M36*M33</f>
        <v>1.0313432835820895</v>
      </c>
      <c r="O26" s="236">
        <f>M31*M28*M26</f>
        <v>0.25597014925373129</v>
      </c>
      <c r="P26" s="248"/>
    </row>
    <row r="27" spans="1:17" ht="12.75" customHeight="1" thickTop="1" thickBot="1" x14ac:dyDescent="0.25">
      <c r="A27" s="253" t="s">
        <v>157</v>
      </c>
      <c r="B27" s="253"/>
      <c r="C27" s="253"/>
      <c r="D27" s="253"/>
      <c r="E27" s="253"/>
      <c r="F27" s="253"/>
      <c r="G27" s="253"/>
      <c r="H27" s="253"/>
      <c r="I27" s="253"/>
      <c r="J27" s="253"/>
      <c r="K27" s="253"/>
      <c r="L27" s="249" t="s">
        <v>45</v>
      </c>
      <c r="M27" s="111"/>
      <c r="P27" s="147"/>
    </row>
    <row r="28" spans="1:17" ht="12.75" customHeight="1" thickTop="1" thickBot="1" x14ac:dyDescent="0.25">
      <c r="A28" s="253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0"/>
      <c r="M28" s="112">
        <v>0.7</v>
      </c>
      <c r="P28" s="147"/>
    </row>
    <row r="29" spans="1:17" ht="24" thickTop="1" thickBot="1" x14ac:dyDescent="0.25">
      <c r="A29" s="260" t="s">
        <v>16</v>
      </c>
      <c r="B29" s="260"/>
      <c r="C29" s="47" t="s">
        <v>133</v>
      </c>
      <c r="D29" s="47" t="s">
        <v>139</v>
      </c>
      <c r="E29" s="182" t="s">
        <v>140</v>
      </c>
      <c r="F29" s="70" t="s">
        <v>4</v>
      </c>
      <c r="G29" s="70" t="s">
        <v>24</v>
      </c>
      <c r="H29" s="70" t="s">
        <v>11</v>
      </c>
      <c r="I29" s="70" t="s">
        <v>70</v>
      </c>
      <c r="J29" s="70" t="s">
        <v>12</v>
      </c>
      <c r="K29" s="234" t="s">
        <v>46</v>
      </c>
      <c r="L29" s="70" t="s">
        <v>25</v>
      </c>
      <c r="M29" s="70" t="s">
        <v>32</v>
      </c>
      <c r="P29" s="147"/>
    </row>
    <row r="30" spans="1:17" s="22" customFormat="1" ht="45" customHeight="1" thickTop="1" thickBot="1" x14ac:dyDescent="0.25">
      <c r="A30" s="63" t="s">
        <v>107</v>
      </c>
      <c r="B30" s="48" t="s">
        <v>182</v>
      </c>
      <c r="C30" s="52"/>
      <c r="D30" s="52"/>
      <c r="E30" s="223">
        <v>237</v>
      </c>
      <c r="F30" s="223">
        <v>10</v>
      </c>
      <c r="G30" s="223">
        <v>170</v>
      </c>
      <c r="H30" s="49">
        <v>1</v>
      </c>
      <c r="I30" s="52" t="s">
        <v>209</v>
      </c>
      <c r="J30" s="201">
        <v>225</v>
      </c>
      <c r="K30" s="51">
        <f>IF($E30&gt;$G30,(IF(AND($J30=$G30,$J30=($E30-$F30)),125%,IF(AND($J30&lt;=($E30+$F30),$J30&gt;=($E30-$F30)),100%,IF($J30&gt;($E30+$F30),($E30+$F30)/$J30,IF(($J30&lt;($E30-$F30)),100%+ABS($J30-$E30)*25%/ABS($G30-$E30)))))),IF(AND($J30=$G30,$J30=($E30+$F30)),125%,IF(AND($J30&lt;=($E30+$F30),$J30&gt;=($E30-$F30)),100%,IF(AND($J30=$G30,$J30=($E30+$F30)),125%,IF($J30&lt;($E30-$F30),$J30/($E30-$F30),IF($J30&gt;($E30+$F30),100%+($J30-$E30)*25%/($G30-$E30)))))))</f>
        <v>1.044776119402985</v>
      </c>
      <c r="L30" s="52" t="str">
        <f>IF(K30&gt;1,"Superou",IF(K30=1,"Atingiu","Não atingiu"))</f>
        <v>Superou</v>
      </c>
      <c r="M30" s="51">
        <f>K30-100%</f>
        <v>4.4776119402984982E-2</v>
      </c>
      <c r="N30" s="142"/>
      <c r="O30" s="239"/>
      <c r="P30" s="147"/>
      <c r="Q30" s="87"/>
    </row>
    <row r="31" spans="1:17" s="22" customFormat="1" ht="15.75" customHeight="1" thickTop="1" thickBot="1" x14ac:dyDescent="0.25">
      <c r="A31" s="261" t="s">
        <v>71</v>
      </c>
      <c r="B31" s="262"/>
      <c r="C31" s="262"/>
      <c r="D31" s="262"/>
      <c r="E31" s="262"/>
      <c r="F31" s="262"/>
      <c r="G31" s="262"/>
      <c r="H31" s="262"/>
      <c r="I31" s="262"/>
      <c r="J31" s="262"/>
      <c r="K31" s="262"/>
      <c r="L31" s="263"/>
      <c r="M31" s="150">
        <f>K30*H30</f>
        <v>1.044776119402985</v>
      </c>
      <c r="N31" s="140"/>
      <c r="O31" s="239"/>
      <c r="P31" s="147"/>
    </row>
    <row r="32" spans="1:17" s="22" customFormat="1" ht="15.75" customHeight="1" thickTop="1" thickBot="1" x14ac:dyDescent="0.25">
      <c r="A32" s="253" t="s">
        <v>179</v>
      </c>
      <c r="B32" s="254"/>
      <c r="C32" s="254"/>
      <c r="D32" s="254"/>
      <c r="E32" s="254"/>
      <c r="F32" s="254"/>
      <c r="G32" s="254"/>
      <c r="H32" s="254"/>
      <c r="I32" s="254"/>
      <c r="J32" s="254"/>
      <c r="K32" s="254"/>
      <c r="L32" s="249" t="s">
        <v>45</v>
      </c>
      <c r="M32" s="111"/>
      <c r="N32" s="140"/>
      <c r="O32" s="239"/>
      <c r="P32" s="147"/>
    </row>
    <row r="33" spans="1:16" s="22" customFormat="1" ht="15.75" customHeight="1" thickTop="1" thickBot="1" x14ac:dyDescent="0.25">
      <c r="A33" s="254"/>
      <c r="B33" s="254"/>
      <c r="C33" s="254"/>
      <c r="D33" s="254"/>
      <c r="E33" s="254"/>
      <c r="F33" s="254"/>
      <c r="G33" s="254"/>
      <c r="H33" s="254"/>
      <c r="I33" s="254"/>
      <c r="J33" s="254"/>
      <c r="K33" s="254"/>
      <c r="L33" s="250"/>
      <c r="M33" s="112">
        <v>0.3</v>
      </c>
      <c r="N33" s="140"/>
      <c r="O33" s="239">
        <f>M36*M33*M26</f>
        <v>0.105</v>
      </c>
      <c r="P33" s="147"/>
    </row>
    <row r="34" spans="1:16" s="22" customFormat="1" ht="36" customHeight="1" thickTop="1" thickBot="1" x14ac:dyDescent="0.25">
      <c r="A34" s="260" t="s">
        <v>16</v>
      </c>
      <c r="B34" s="260"/>
      <c r="C34" s="47" t="s">
        <v>133</v>
      </c>
      <c r="D34" s="47" t="s">
        <v>139</v>
      </c>
      <c r="E34" s="204" t="s">
        <v>140</v>
      </c>
      <c r="F34" s="204" t="s">
        <v>4</v>
      </c>
      <c r="G34" s="204" t="s">
        <v>24</v>
      </c>
      <c r="H34" s="204" t="s">
        <v>11</v>
      </c>
      <c r="I34" s="204" t="s">
        <v>70</v>
      </c>
      <c r="J34" s="204" t="s">
        <v>12</v>
      </c>
      <c r="K34" s="234" t="s">
        <v>46</v>
      </c>
      <c r="L34" s="204" t="s">
        <v>25</v>
      </c>
      <c r="M34" s="204" t="s">
        <v>32</v>
      </c>
      <c r="N34" s="140"/>
      <c r="O34" s="239"/>
      <c r="P34" s="147"/>
    </row>
    <row r="35" spans="1:16" s="22" customFormat="1" ht="37.5" customHeight="1" thickTop="1" thickBot="1" x14ac:dyDescent="0.25">
      <c r="A35" s="63" t="s">
        <v>108</v>
      </c>
      <c r="B35" s="50" t="s">
        <v>180</v>
      </c>
      <c r="C35" s="52"/>
      <c r="D35" s="73"/>
      <c r="E35" s="162">
        <v>1</v>
      </c>
      <c r="F35" s="162">
        <v>0</v>
      </c>
      <c r="G35" s="162">
        <v>1.25</v>
      </c>
      <c r="H35" s="51">
        <v>1</v>
      </c>
      <c r="I35" s="52" t="s">
        <v>209</v>
      </c>
      <c r="J35" s="162">
        <v>1</v>
      </c>
      <c r="K35" s="51">
        <f>IF($E35&gt;$G35,(IF(AND($J35=$G35,$J35=($E35-$F35)),125%,IF(AND($J35&lt;=($E35+$F35),$J35&gt;=($E35-$F35)),100%,IF($J35&gt;($E35+$F35),($E35+$F35)/$J35,IF(($J35&lt;($E35-$F35)),100%+ABS($J35-$E35)*25%/ABS($G35-$E35)))))),IF(AND($J35=$G35,$J35=($E35+$F35)),125%,IF(AND($J35&lt;=($E35+$F35),$J35&gt;=($E35-$F35)),100%,IF(AND($J35=$G35,$J35=($E35+$F35)),125%,IF($J35&lt;($E35-$F35),$J35/($E35-$F35),IF($J35&gt;($E35+$F35),100%+($J35-$E35)*25%/($G35-$E35)))))))</f>
        <v>1</v>
      </c>
      <c r="L35" s="52" t="str">
        <f>IF(K35&gt;1,"Superou",IF(K35=1,"Atingiu","Não atingiu"))</f>
        <v>Atingiu</v>
      </c>
      <c r="M35" s="52">
        <f>K35-100%</f>
        <v>0</v>
      </c>
      <c r="N35" s="140"/>
      <c r="O35" s="239"/>
      <c r="P35" s="147"/>
    </row>
    <row r="36" spans="1:16" s="22" customFormat="1" ht="15.75" customHeight="1" thickTop="1" thickBot="1" x14ac:dyDescent="0.25">
      <c r="A36" s="261" t="s">
        <v>212</v>
      </c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3"/>
      <c r="M36" s="150">
        <f>K35*H35</f>
        <v>1</v>
      </c>
      <c r="N36" s="140"/>
      <c r="O36" s="239"/>
      <c r="P36" s="147"/>
    </row>
    <row r="37" spans="1:16" ht="22.5" customHeight="1" thickTop="1" thickBot="1" x14ac:dyDescent="0.25">
      <c r="A37" s="252" t="s">
        <v>44</v>
      </c>
      <c r="B37" s="252"/>
      <c r="C37" s="88"/>
      <c r="D37" s="88"/>
      <c r="E37" s="88"/>
      <c r="F37" s="88"/>
      <c r="G37" s="88"/>
      <c r="H37" s="88"/>
      <c r="I37" s="89"/>
      <c r="J37" s="89"/>
      <c r="K37" s="129"/>
      <c r="L37" s="45" t="s">
        <v>43</v>
      </c>
      <c r="M37" s="45">
        <v>0.5</v>
      </c>
      <c r="N37" s="151">
        <f>(M43*M39)+(M49*M46)+(M54*M51)</f>
        <v>1.0953124999999999</v>
      </c>
      <c r="P37" s="147"/>
    </row>
    <row r="38" spans="1:16" ht="12.75" customHeight="1" thickTop="1" thickBot="1" x14ac:dyDescent="0.25">
      <c r="A38" s="253" t="s">
        <v>152</v>
      </c>
      <c r="B38" s="254"/>
      <c r="C38" s="254"/>
      <c r="D38" s="254"/>
      <c r="E38" s="254"/>
      <c r="F38" s="254"/>
      <c r="G38" s="254"/>
      <c r="H38" s="254"/>
      <c r="I38" s="254"/>
      <c r="J38" s="254"/>
      <c r="K38" s="254"/>
      <c r="L38" s="249" t="s">
        <v>45</v>
      </c>
      <c r="M38" s="111"/>
      <c r="P38" s="147"/>
    </row>
    <row r="39" spans="1:16" ht="12.75" customHeight="1" thickTop="1" thickBot="1" x14ac:dyDescent="0.25">
      <c r="A39" s="254"/>
      <c r="B39" s="254"/>
      <c r="C39" s="254"/>
      <c r="D39" s="254"/>
      <c r="E39" s="254"/>
      <c r="F39" s="254"/>
      <c r="G39" s="254"/>
      <c r="H39" s="254"/>
      <c r="I39" s="254"/>
      <c r="J39" s="254"/>
      <c r="K39" s="254"/>
      <c r="L39" s="250"/>
      <c r="M39" s="112">
        <v>0.35</v>
      </c>
      <c r="O39" s="236">
        <f>K41*H41*M39*M37</f>
        <v>0.10828125</v>
      </c>
      <c r="P39" s="147"/>
    </row>
    <row r="40" spans="1:16" ht="25.5" customHeight="1" thickTop="1" thickBot="1" x14ac:dyDescent="0.25">
      <c r="A40" s="260" t="s">
        <v>16</v>
      </c>
      <c r="B40" s="260"/>
      <c r="C40" s="47" t="s">
        <v>133</v>
      </c>
      <c r="D40" s="47" t="s">
        <v>139</v>
      </c>
      <c r="E40" s="200" t="s">
        <v>140</v>
      </c>
      <c r="F40" s="167" t="s">
        <v>4</v>
      </c>
      <c r="G40" s="167" t="s">
        <v>24</v>
      </c>
      <c r="H40" s="167" t="s">
        <v>11</v>
      </c>
      <c r="I40" s="167" t="s">
        <v>70</v>
      </c>
      <c r="J40" s="167" t="s">
        <v>12</v>
      </c>
      <c r="K40" s="234" t="s">
        <v>46</v>
      </c>
      <c r="L40" s="167" t="s">
        <v>25</v>
      </c>
      <c r="M40" s="167" t="s">
        <v>32</v>
      </c>
      <c r="O40" s="236">
        <f>K42*H42*M39*M37</f>
        <v>8.7499999999999994E-2</v>
      </c>
      <c r="P40" s="147"/>
    </row>
    <row r="41" spans="1:16" ht="34.5" customHeight="1" thickTop="1" thickBot="1" x14ac:dyDescent="0.25">
      <c r="A41" s="229" t="s">
        <v>109</v>
      </c>
      <c r="B41" s="230" t="s">
        <v>137</v>
      </c>
      <c r="C41" s="226"/>
      <c r="D41" s="231">
        <v>1.1200000000000001</v>
      </c>
      <c r="E41" s="231">
        <v>1</v>
      </c>
      <c r="F41" s="232">
        <v>0</v>
      </c>
      <c r="G41" s="231">
        <v>1.2</v>
      </c>
      <c r="H41" s="228">
        <v>0.5</v>
      </c>
      <c r="I41" s="226" t="s">
        <v>209</v>
      </c>
      <c r="J41" s="231">
        <v>1.19</v>
      </c>
      <c r="K41" s="51">
        <f t="shared" ref="K41:K42" si="0">IF($E41&gt;$G41,(IF(AND($J41=$G41,$J41=($E41-$F41)),125%,IF(AND($J41&lt;=($E41+$F41),$J41&gt;=($E41-$F41)),100%,IF($J41&gt;($E41+$F41),($E41+$F41)/$J41,IF(($J41&lt;($E41-$F41)),100%+ABS($J41-$E41)*25%/ABS($G41-$E41)))))),IF(AND($J41=$G41,$J41=($E41+$F41)),125%,IF(AND($J41&lt;=($E41+$F41),$J41&gt;=($E41-$F41)),100%,IF(AND($J41=$G41,$J41=($E41+$F41)),125%,IF($J41&lt;($E41-$F41),$J41/($E41-$F41),IF($J41&gt;($E41+$F41),100%+($J41-$E41)*25%/($G41-$E41)))))))</f>
        <v>1.2375</v>
      </c>
      <c r="L41" s="226" t="str">
        <f>IF(K41&gt;1,"Superou",IF(K41=1,"Atingiu","Não atingiu"))</f>
        <v>Superou</v>
      </c>
      <c r="M41" s="228">
        <f>K41-100%</f>
        <v>0.23750000000000004</v>
      </c>
      <c r="P41" s="147"/>
    </row>
    <row r="42" spans="1:16" s="22" customFormat="1" ht="42" customHeight="1" thickTop="1" thickBot="1" x14ac:dyDescent="0.25">
      <c r="A42" s="63" t="s">
        <v>110</v>
      </c>
      <c r="B42" s="50" t="s">
        <v>141</v>
      </c>
      <c r="C42" s="52"/>
      <c r="D42" s="51">
        <v>0.56999999999999995</v>
      </c>
      <c r="E42" s="51">
        <v>0.8</v>
      </c>
      <c r="F42" s="51">
        <v>0.1</v>
      </c>
      <c r="G42" s="162">
        <v>1</v>
      </c>
      <c r="H42" s="51">
        <v>0.5</v>
      </c>
      <c r="I42" s="52" t="s">
        <v>209</v>
      </c>
      <c r="J42" s="162">
        <v>0.82</v>
      </c>
      <c r="K42" s="51">
        <f t="shared" si="0"/>
        <v>1</v>
      </c>
      <c r="L42" s="52" t="str">
        <f>IF(K42&gt;1,"Superou",IF(K42=1,"Atingiu","Não atingiu"))</f>
        <v>Atingiu</v>
      </c>
      <c r="M42" s="51">
        <f>K42-100%</f>
        <v>0</v>
      </c>
      <c r="N42" s="142"/>
      <c r="O42" s="239"/>
      <c r="P42" s="147"/>
    </row>
    <row r="43" spans="1:16" s="22" customFormat="1" ht="18" customHeight="1" thickTop="1" thickBot="1" x14ac:dyDescent="0.25">
      <c r="A43" s="261" t="s">
        <v>129</v>
      </c>
      <c r="B43" s="262"/>
      <c r="C43" s="262"/>
      <c r="D43" s="262"/>
      <c r="E43" s="262"/>
      <c r="F43" s="262"/>
      <c r="G43" s="262"/>
      <c r="H43" s="262"/>
      <c r="I43" s="262"/>
      <c r="J43" s="262"/>
      <c r="K43" s="262"/>
      <c r="L43" s="263"/>
      <c r="M43" s="150">
        <f>(K42*H42)+(H41*K41)</f>
        <v>1.1187499999999999</v>
      </c>
      <c r="N43" s="140"/>
      <c r="O43" s="239"/>
    </row>
    <row r="44" spans="1:16" s="177" customFormat="1" ht="4.5" customHeight="1" thickTop="1" thickBot="1" x14ac:dyDescent="0.25">
      <c r="A44" s="173"/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5"/>
      <c r="M44" s="176"/>
      <c r="N44" s="160"/>
      <c r="O44" s="240"/>
    </row>
    <row r="45" spans="1:16" s="177" customFormat="1" ht="18" customHeight="1" thickTop="1" thickBot="1" x14ac:dyDescent="0.25">
      <c r="A45" s="253" t="s">
        <v>153</v>
      </c>
      <c r="B45" s="254"/>
      <c r="C45" s="254"/>
      <c r="D45" s="254"/>
      <c r="E45" s="254"/>
      <c r="F45" s="254"/>
      <c r="G45" s="254"/>
      <c r="H45" s="254"/>
      <c r="I45" s="254"/>
      <c r="J45" s="254"/>
      <c r="K45" s="254"/>
      <c r="L45" s="249" t="s">
        <v>45</v>
      </c>
      <c r="M45" s="111"/>
      <c r="N45" s="160"/>
      <c r="O45" s="240"/>
    </row>
    <row r="46" spans="1:16" s="177" customFormat="1" ht="18" customHeight="1" thickTop="1" thickBot="1" x14ac:dyDescent="0.25">
      <c r="A46" s="254"/>
      <c r="B46" s="254"/>
      <c r="C46" s="254"/>
      <c r="D46" s="254"/>
      <c r="E46" s="254"/>
      <c r="F46" s="254"/>
      <c r="G46" s="254"/>
      <c r="H46" s="254"/>
      <c r="I46" s="254"/>
      <c r="J46" s="254"/>
      <c r="K46" s="254"/>
      <c r="L46" s="250"/>
      <c r="M46" s="112">
        <v>0.05</v>
      </c>
      <c r="N46" s="160"/>
      <c r="O46" s="240"/>
    </row>
    <row r="47" spans="1:16" s="177" customFormat="1" ht="24.75" customHeight="1" thickTop="1" thickBot="1" x14ac:dyDescent="0.25">
      <c r="A47" s="260" t="s">
        <v>16</v>
      </c>
      <c r="B47" s="260"/>
      <c r="C47" s="47" t="s">
        <v>133</v>
      </c>
      <c r="D47" s="47" t="s">
        <v>139</v>
      </c>
      <c r="E47" s="200" t="s">
        <v>140</v>
      </c>
      <c r="F47" s="172" t="s">
        <v>4</v>
      </c>
      <c r="G47" s="172" t="s">
        <v>24</v>
      </c>
      <c r="H47" s="172" t="s">
        <v>11</v>
      </c>
      <c r="I47" s="172" t="s">
        <v>70</v>
      </c>
      <c r="J47" s="172" t="s">
        <v>12</v>
      </c>
      <c r="K47" s="233" t="s">
        <v>46</v>
      </c>
      <c r="L47" s="172" t="s">
        <v>25</v>
      </c>
      <c r="M47" s="172" t="s">
        <v>32</v>
      </c>
      <c r="N47" s="160"/>
      <c r="O47" s="240"/>
    </row>
    <row r="48" spans="1:16" s="177" customFormat="1" ht="37.5" customHeight="1" thickTop="1" thickBot="1" x14ac:dyDescent="0.25">
      <c r="A48" s="63" t="s">
        <v>111</v>
      </c>
      <c r="B48" s="50" t="s">
        <v>134</v>
      </c>
      <c r="C48" s="52" t="s">
        <v>194</v>
      </c>
      <c r="D48" s="73">
        <v>0.76</v>
      </c>
      <c r="E48" s="162">
        <v>0.8</v>
      </c>
      <c r="F48" s="73">
        <v>0.04</v>
      </c>
      <c r="G48" s="162">
        <v>1</v>
      </c>
      <c r="H48" s="51">
        <v>1</v>
      </c>
      <c r="I48" s="52" t="s">
        <v>209</v>
      </c>
      <c r="J48" s="51">
        <v>0.94</v>
      </c>
      <c r="K48" s="51">
        <f>IF($E48&gt;$G48,(IF(AND($J48=$G48,$J48=($E48-$F48)),125%,IF(AND($J48&lt;=($E48+$F48),$J48&gt;=($E48-$F48)),100%,IF($J48&gt;($E48+$F48),($E48+$F48)/$J48,IF(($J48&lt;($E48-$F48)),100%+ABS($J48-$E48)*25%/ABS($G48-$E48)))))),IF(AND($J48=$G48,$J48=($E48+$F48)),125%,IF(AND($J48&lt;=($E48+$F48),$J48&gt;=($E48-$F48)),100%,IF(AND($J48=$G48,$J48=($E48+$F48)),125%,IF($J48&lt;($E48-$F48),$J48/($E48-$F48),IF($J48&gt;($E48+$F48),100%+($J48-$E48)*25%/($G48-$E48)))))))</f>
        <v>1.1749999999999998</v>
      </c>
      <c r="L48" s="52" t="str">
        <f>IF(K48&gt;1,"Superou",IF(K48=1,"Atingiu","Não atingiu"))</f>
        <v>Superou</v>
      </c>
      <c r="M48" s="51">
        <f>K48-100%</f>
        <v>0.17499999999999982</v>
      </c>
      <c r="N48" s="160"/>
      <c r="O48" s="240">
        <f>M49*M46*M37</f>
        <v>2.9374999999999998E-2</v>
      </c>
    </row>
    <row r="49" spans="1:16" s="177" customFormat="1" ht="18" customHeight="1" thickTop="1" thickBot="1" x14ac:dyDescent="0.25">
      <c r="A49" s="261" t="s">
        <v>72</v>
      </c>
      <c r="B49" s="262"/>
      <c r="C49" s="262"/>
      <c r="D49" s="262"/>
      <c r="E49" s="262"/>
      <c r="F49" s="262"/>
      <c r="G49" s="262"/>
      <c r="H49" s="262"/>
      <c r="I49" s="262"/>
      <c r="J49" s="262"/>
      <c r="K49" s="262"/>
      <c r="L49" s="263"/>
      <c r="M49" s="150">
        <f>K48*H48</f>
        <v>1.1749999999999998</v>
      </c>
      <c r="N49" s="160"/>
      <c r="O49" s="240"/>
    </row>
    <row r="50" spans="1:16" s="177" customFormat="1" ht="18" customHeight="1" thickTop="1" thickBot="1" x14ac:dyDescent="0.25">
      <c r="A50" s="253" t="s">
        <v>155</v>
      </c>
      <c r="B50" s="254"/>
      <c r="C50" s="254"/>
      <c r="D50" s="254"/>
      <c r="E50" s="254"/>
      <c r="F50" s="254"/>
      <c r="G50" s="254"/>
      <c r="H50" s="254"/>
      <c r="I50" s="254"/>
      <c r="J50" s="254"/>
      <c r="K50" s="254"/>
      <c r="L50" s="249" t="s">
        <v>45</v>
      </c>
      <c r="M50" s="111"/>
      <c r="N50" s="160"/>
      <c r="O50" s="240"/>
    </row>
    <row r="51" spans="1:16" s="177" customFormat="1" ht="18" customHeight="1" thickTop="1" thickBot="1" x14ac:dyDescent="0.25">
      <c r="A51" s="254"/>
      <c r="B51" s="254"/>
      <c r="C51" s="254"/>
      <c r="D51" s="254"/>
      <c r="E51" s="254"/>
      <c r="F51" s="254"/>
      <c r="G51" s="254"/>
      <c r="H51" s="254"/>
      <c r="I51" s="254"/>
      <c r="J51" s="254"/>
      <c r="K51" s="254"/>
      <c r="L51" s="250"/>
      <c r="M51" s="112">
        <v>0.6</v>
      </c>
      <c r="N51" s="160"/>
      <c r="O51" s="240"/>
    </row>
    <row r="52" spans="1:16" s="177" customFormat="1" ht="27" customHeight="1" thickTop="1" thickBot="1" x14ac:dyDescent="0.25">
      <c r="A52" s="260" t="s">
        <v>16</v>
      </c>
      <c r="B52" s="260"/>
      <c r="C52" s="47" t="s">
        <v>133</v>
      </c>
      <c r="D52" s="47" t="s">
        <v>139</v>
      </c>
      <c r="E52" s="202" t="s">
        <v>140</v>
      </c>
      <c r="F52" s="202" t="s">
        <v>4</v>
      </c>
      <c r="G52" s="202" t="s">
        <v>24</v>
      </c>
      <c r="H52" s="202" t="s">
        <v>11</v>
      </c>
      <c r="I52" s="202" t="s">
        <v>70</v>
      </c>
      <c r="J52" s="202" t="s">
        <v>12</v>
      </c>
      <c r="K52" s="234" t="s">
        <v>46</v>
      </c>
      <c r="L52" s="202" t="s">
        <v>25</v>
      </c>
      <c r="M52" s="202" t="s">
        <v>32</v>
      </c>
      <c r="N52" s="160"/>
      <c r="O52" s="240"/>
    </row>
    <row r="53" spans="1:16" s="177" customFormat="1" ht="51" customHeight="1" thickTop="1" thickBot="1" x14ac:dyDescent="0.25">
      <c r="A53" s="63" t="s">
        <v>112</v>
      </c>
      <c r="B53" s="50" t="s">
        <v>154</v>
      </c>
      <c r="C53" s="52"/>
      <c r="D53" s="73"/>
      <c r="E53" s="162">
        <v>0.9</v>
      </c>
      <c r="F53" s="162">
        <v>0</v>
      </c>
      <c r="G53" s="162">
        <v>1</v>
      </c>
      <c r="H53" s="51">
        <v>1</v>
      </c>
      <c r="I53" s="52" t="s">
        <v>209</v>
      </c>
      <c r="J53" s="162">
        <v>0.93</v>
      </c>
      <c r="K53" s="51">
        <f>IF($E53&gt;$G53,(IF(AND($J53=$G53,$J53=($E53-$F53)),125%,IF(AND($J53&lt;=($E53+$F53),$J53&gt;=($E53-$F53)),100%,IF($J53&gt;($E53+$F53),($E53+$F53)/$J53,IF(($J53&lt;($E53-$F53)),100%+ABS($J53-$E53)*25%/ABS($G53-$E53)))))),IF(AND($J53=$G53,$J53=($E53+$F53)),125%,IF(AND($J53&lt;=($E53+$F53),$J53&gt;=($E53-$F53)),100%,IF(AND($J53=$G53,$J53=($E53+$F53)),125%,IF($J53&lt;($E53-$F53),$J53/($E53-$F53),IF($J53&gt;($E53+$F53),100%+($J53-$E53)*25%/($G53-$E53)))))))</f>
        <v>1.0750000000000002</v>
      </c>
      <c r="L53" s="52" t="str">
        <f>IF(K53&gt;1,"Superou",IF(K53=1,"Atingiu","Não atingiu"))</f>
        <v>Superou</v>
      </c>
      <c r="M53" s="51">
        <f>K53-100%</f>
        <v>7.5000000000000178E-2</v>
      </c>
      <c r="N53" s="160"/>
      <c r="O53" s="240">
        <f>M54*M51*M37</f>
        <v>0.32250000000000006</v>
      </c>
    </row>
    <row r="54" spans="1:16" s="177" customFormat="1" ht="16.5" customHeight="1" thickTop="1" thickBot="1" x14ac:dyDescent="0.25">
      <c r="A54" s="261" t="s">
        <v>130</v>
      </c>
      <c r="B54" s="262"/>
      <c r="C54" s="262"/>
      <c r="D54" s="262"/>
      <c r="E54" s="262"/>
      <c r="F54" s="262"/>
      <c r="G54" s="262"/>
      <c r="H54" s="262"/>
      <c r="I54" s="262"/>
      <c r="J54" s="262"/>
      <c r="K54" s="262"/>
      <c r="L54" s="263"/>
      <c r="M54" s="203">
        <f>K53*H53</f>
        <v>1.0750000000000002</v>
      </c>
      <c r="N54" s="160"/>
      <c r="O54" s="240"/>
    </row>
    <row r="55" spans="1:16" s="177" customFormat="1" ht="6.75" hidden="1" customHeight="1" thickTop="1" thickBot="1" x14ac:dyDescent="0.25">
      <c r="A55" s="173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5"/>
      <c r="M55" s="176"/>
      <c r="N55" s="160"/>
      <c r="O55" s="240"/>
    </row>
    <row r="56" spans="1:16" s="79" customFormat="1" ht="20.100000000000001" customHeight="1" thickTop="1" thickBot="1" x14ac:dyDescent="0.25">
      <c r="A56" s="252" t="s">
        <v>17</v>
      </c>
      <c r="B56" s="252"/>
      <c r="C56" s="90"/>
      <c r="D56" s="90"/>
      <c r="E56" s="90"/>
      <c r="F56" s="90"/>
      <c r="G56" s="90"/>
      <c r="H56" s="44"/>
      <c r="I56" s="90"/>
      <c r="J56" s="90"/>
      <c r="K56" s="90"/>
      <c r="L56" s="45" t="s">
        <v>43</v>
      </c>
      <c r="M56" s="45">
        <v>0.15</v>
      </c>
      <c r="N56" s="152">
        <f>M62*M58</f>
        <v>1.0833333333333335</v>
      </c>
      <c r="O56" s="241"/>
      <c r="P56" s="147"/>
    </row>
    <row r="57" spans="1:16" ht="12.75" customHeight="1" thickTop="1" thickBot="1" x14ac:dyDescent="0.25">
      <c r="A57" s="253" t="s">
        <v>158</v>
      </c>
      <c r="B57" s="254"/>
      <c r="C57" s="254"/>
      <c r="D57" s="254"/>
      <c r="E57" s="254"/>
      <c r="F57" s="254"/>
      <c r="G57" s="254"/>
      <c r="H57" s="254"/>
      <c r="I57" s="254"/>
      <c r="J57" s="254"/>
      <c r="K57" s="254"/>
      <c r="L57" s="249" t="s">
        <v>45</v>
      </c>
      <c r="M57" s="111"/>
      <c r="P57" s="147"/>
    </row>
    <row r="58" spans="1:16" ht="14.25" thickTop="1" thickBot="1" x14ac:dyDescent="0.25">
      <c r="A58" s="254"/>
      <c r="B58" s="254"/>
      <c r="C58" s="254"/>
      <c r="D58" s="254"/>
      <c r="E58" s="254"/>
      <c r="F58" s="254"/>
      <c r="G58" s="254"/>
      <c r="H58" s="254"/>
      <c r="I58" s="254"/>
      <c r="J58" s="254"/>
      <c r="K58" s="254"/>
      <c r="L58" s="250"/>
      <c r="M58" s="112">
        <v>1</v>
      </c>
      <c r="P58" s="147"/>
    </row>
    <row r="59" spans="1:16" ht="25.5" customHeight="1" thickTop="1" thickBot="1" x14ac:dyDescent="0.25">
      <c r="A59" s="315" t="s">
        <v>16</v>
      </c>
      <c r="B59" s="315"/>
      <c r="C59" s="208" t="s">
        <v>133</v>
      </c>
      <c r="D59" s="208" t="s">
        <v>139</v>
      </c>
      <c r="E59" s="206" t="s">
        <v>140</v>
      </c>
      <c r="F59" s="206" t="s">
        <v>4</v>
      </c>
      <c r="G59" s="206" t="s">
        <v>24</v>
      </c>
      <c r="H59" s="206" t="s">
        <v>11</v>
      </c>
      <c r="I59" s="206" t="s">
        <v>70</v>
      </c>
      <c r="J59" s="206" t="s">
        <v>12</v>
      </c>
      <c r="K59" s="206" t="s">
        <v>46</v>
      </c>
      <c r="L59" s="206" t="s">
        <v>25</v>
      </c>
      <c r="M59" s="206" t="s">
        <v>32</v>
      </c>
      <c r="P59" s="147"/>
    </row>
    <row r="60" spans="1:16" ht="36.75" customHeight="1" thickTop="1" thickBot="1" x14ac:dyDescent="0.25">
      <c r="A60" s="224" t="s">
        <v>159</v>
      </c>
      <c r="B60" s="225" t="s">
        <v>160</v>
      </c>
      <c r="C60" s="226" t="s">
        <v>138</v>
      </c>
      <c r="D60" s="226" t="s">
        <v>162</v>
      </c>
      <c r="E60" s="227">
        <v>6</v>
      </c>
      <c r="F60" s="227">
        <v>1</v>
      </c>
      <c r="G60" s="227">
        <v>9</v>
      </c>
      <c r="H60" s="228">
        <v>0.5</v>
      </c>
      <c r="I60" s="52" t="s">
        <v>209</v>
      </c>
      <c r="J60" s="227">
        <v>8</v>
      </c>
      <c r="K60" s="213">
        <f>IF($E60&gt;$G60,(IF(AND($J60=$G60,$J60=($E60-$F60)),125%,IF(AND($J60&lt;=($E60+$F60),$J60&gt;=($E60-$F60)),100%,IF($J60&gt;($E60+$F60),($E60+$F60)/$J60,IF(($J60&lt;($E60-$F60)),100%+ABS($J60-$E60)*25%/ABS($G60-$E60)))))),IF(AND($J60=$G60,$J60=($E60+$F60)),125%,IF(AND($J60&lt;=($E60+$F60),$J60&gt;=($E60-$F60)),100%,IF(AND($J60=$G60,$J60=($E60+$F60)),125%,IF($J60&lt;($E60-$F60),$J60/($E60-$F60),IF($J60&gt;($E60+$F60),100%+($J60-$E60)*25%/($G60-$E60)))))))</f>
        <v>1.1666666666666667</v>
      </c>
      <c r="L60" s="207" t="str">
        <f>IF(K60&gt;1,"Superou",IF(K60=1,"Atingiu","Não atingiu"))</f>
        <v>Superou</v>
      </c>
      <c r="M60" s="228">
        <f>K60-100%</f>
        <v>0.16666666666666674</v>
      </c>
      <c r="O60" s="236">
        <f>K60*H60*M56</f>
        <v>8.7500000000000008E-2</v>
      </c>
      <c r="P60" s="147"/>
    </row>
    <row r="61" spans="1:16" s="22" customFormat="1" ht="42.75" customHeight="1" thickTop="1" thickBot="1" x14ac:dyDescent="0.25">
      <c r="A61" s="209" t="s">
        <v>164</v>
      </c>
      <c r="B61" s="210" t="s">
        <v>161</v>
      </c>
      <c r="C61" s="211"/>
      <c r="D61" s="222">
        <v>1</v>
      </c>
      <c r="E61" s="212">
        <v>1</v>
      </c>
      <c r="F61" s="212">
        <v>0</v>
      </c>
      <c r="G61" s="212">
        <v>2</v>
      </c>
      <c r="H61" s="213">
        <v>0.5</v>
      </c>
      <c r="I61" s="207" t="s">
        <v>209</v>
      </c>
      <c r="J61" s="212">
        <v>1</v>
      </c>
      <c r="K61" s="213">
        <f>IF($E61&gt;$G61,(IF(AND($J61=$G61,$J61=($E61-$F61)),125%,IF(AND($J61&lt;=($E61+$F61),$J61&gt;=($E61-$F61)),100%,IF($J61&gt;($E61+$F61),($E61+$F61)/$J61,IF(($J61&lt;($E61-$F61)),100%+ABS($J61-$E61)*25%/ABS($G61-$E61)))))),IF(AND($J61=$G61,$J61=($E61+$F61)),125%,IF(AND($J61&lt;=($E61+$F61),$J61&gt;=($E61-$F61)),100%,IF(AND($J61=$G61,$J61=($E61+$F61)),125%,IF($J61&lt;($E61-$F61),$J61/($E61-$F61),IF($J61&gt;($E61+$F61),100%+($J61-$E61)*25%/($G61-$E61)))))))</f>
        <v>1</v>
      </c>
      <c r="L61" s="207" t="str">
        <f>IF(K61&gt;1,"Superou",IF(K61=1,"Atingiu","Não atingiu"))</f>
        <v>Atingiu</v>
      </c>
      <c r="M61" s="213">
        <f>K61-100%</f>
        <v>0</v>
      </c>
      <c r="N61" s="142"/>
      <c r="O61" s="239">
        <f>K61*H61*M56</f>
        <v>7.4999999999999997E-2</v>
      </c>
      <c r="P61" s="147"/>
    </row>
    <row r="62" spans="1:16" s="22" customFormat="1" ht="18" customHeight="1" thickTop="1" thickBot="1" x14ac:dyDescent="0.25">
      <c r="A62" s="261" t="s">
        <v>190</v>
      </c>
      <c r="B62" s="262"/>
      <c r="C62" s="262"/>
      <c r="D62" s="262"/>
      <c r="E62" s="262"/>
      <c r="F62" s="262"/>
      <c r="G62" s="262"/>
      <c r="H62" s="262"/>
      <c r="I62" s="262"/>
      <c r="J62" s="262"/>
      <c r="K62" s="262"/>
      <c r="L62" s="263"/>
      <c r="M62" s="150">
        <f>(K61*H61)+K60*H60</f>
        <v>1.0833333333333335</v>
      </c>
      <c r="N62" s="140"/>
      <c r="O62" s="239"/>
      <c r="P62" s="147"/>
    </row>
    <row r="63" spans="1:16" ht="6.75" customHeight="1" thickTop="1" thickBot="1" x14ac:dyDescent="0.25">
      <c r="A63" s="91"/>
      <c r="B63" s="7"/>
      <c r="C63" s="6"/>
      <c r="D63" s="6"/>
      <c r="E63" s="6"/>
      <c r="F63" s="6"/>
      <c r="G63" s="6"/>
      <c r="H63" s="4"/>
      <c r="I63" s="6"/>
      <c r="J63" s="6"/>
      <c r="K63" s="130"/>
      <c r="L63" s="6"/>
      <c r="P63" s="147"/>
    </row>
    <row r="64" spans="1:16" ht="15" customHeight="1" thickTop="1" thickBot="1" x14ac:dyDescent="0.25">
      <c r="A64" s="282" t="s">
        <v>77</v>
      </c>
      <c r="B64" s="283"/>
      <c r="C64" s="283"/>
      <c r="D64" s="283"/>
      <c r="E64" s="283"/>
      <c r="F64" s="283"/>
      <c r="G64" s="283"/>
      <c r="H64" s="283"/>
      <c r="I64" s="283"/>
      <c r="J64" s="283"/>
      <c r="K64" s="283"/>
      <c r="L64" s="283"/>
      <c r="M64" s="284"/>
      <c r="N64" s="142"/>
      <c r="O64" s="242"/>
      <c r="P64" s="142"/>
    </row>
    <row r="65" spans="1:16" ht="20.25" customHeight="1" thickTop="1" thickBot="1" x14ac:dyDescent="0.25">
      <c r="A65" s="251"/>
      <c r="B65" s="251"/>
      <c r="E65" s="41" t="s">
        <v>123</v>
      </c>
      <c r="F65" s="41" t="s">
        <v>124</v>
      </c>
      <c r="G65" s="41" t="s">
        <v>125</v>
      </c>
      <c r="H65" s="41" t="s">
        <v>126</v>
      </c>
      <c r="I65" s="41" t="s">
        <v>127</v>
      </c>
      <c r="J65" s="41" t="s">
        <v>163</v>
      </c>
      <c r="K65" s="41"/>
      <c r="L65" s="41"/>
      <c r="M65" s="41"/>
      <c r="P65" s="147"/>
    </row>
    <row r="66" spans="1:16" ht="15" customHeight="1" thickTop="1" thickBot="1" x14ac:dyDescent="0.25">
      <c r="A66" s="74" t="s">
        <v>78</v>
      </c>
      <c r="B66" s="75"/>
      <c r="C66" s="75"/>
      <c r="D66" s="75"/>
      <c r="E66" s="34" t="s">
        <v>135</v>
      </c>
      <c r="F66" s="34"/>
      <c r="G66" s="34"/>
      <c r="H66" s="34"/>
      <c r="I66" s="34"/>
      <c r="J66" s="34"/>
      <c r="K66" s="34"/>
      <c r="L66" s="35"/>
      <c r="M66" s="34"/>
      <c r="O66" s="243"/>
      <c r="P66" s="147"/>
    </row>
    <row r="67" spans="1:16" ht="3.75" customHeight="1" thickTop="1" thickBot="1" x14ac:dyDescent="0.25">
      <c r="A67" s="76"/>
      <c r="B67" s="77"/>
      <c r="C67" s="78"/>
      <c r="D67" s="78"/>
      <c r="E67" s="36"/>
      <c r="F67" s="36"/>
      <c r="G67" s="36"/>
      <c r="H67" s="36"/>
      <c r="I67" s="36"/>
      <c r="J67" s="36"/>
      <c r="K67" s="36"/>
      <c r="L67" s="36"/>
      <c r="M67" s="36"/>
      <c r="P67" s="147"/>
    </row>
    <row r="68" spans="1:16" ht="3.75" customHeight="1" thickTop="1" thickBot="1" x14ac:dyDescent="0.25">
      <c r="A68" s="76"/>
      <c r="B68" s="77"/>
      <c r="C68" s="78"/>
      <c r="D68" s="78"/>
      <c r="E68" s="36"/>
      <c r="F68" s="36"/>
      <c r="G68" s="36"/>
      <c r="H68" s="36"/>
      <c r="I68" s="36"/>
      <c r="J68" s="36"/>
      <c r="K68" s="36"/>
      <c r="L68" s="36"/>
      <c r="M68" s="36"/>
      <c r="P68" s="147"/>
    </row>
    <row r="69" spans="1:16" ht="15" customHeight="1" thickTop="1" thickBot="1" x14ac:dyDescent="0.25">
      <c r="A69" s="74" t="s">
        <v>79</v>
      </c>
      <c r="B69" s="75"/>
      <c r="C69" s="75"/>
      <c r="D69" s="75"/>
      <c r="E69" s="34"/>
      <c r="F69" s="34"/>
      <c r="G69" s="34" t="s">
        <v>121</v>
      </c>
      <c r="H69" s="34"/>
      <c r="I69" s="34"/>
      <c r="J69" s="34"/>
      <c r="K69" s="34"/>
      <c r="L69" s="35"/>
      <c r="M69" s="34"/>
      <c r="P69" s="147"/>
    </row>
    <row r="70" spans="1:16" ht="9" customHeight="1" thickTop="1" thickBot="1" x14ac:dyDescent="0.25">
      <c r="A70" s="76"/>
      <c r="B70" s="77"/>
      <c r="C70" s="78"/>
      <c r="D70" s="78"/>
      <c r="E70" s="36"/>
      <c r="F70" s="36"/>
      <c r="G70" s="36"/>
      <c r="H70" s="36"/>
      <c r="I70" s="36"/>
      <c r="J70" s="36"/>
      <c r="K70" s="36"/>
      <c r="L70" s="36"/>
      <c r="M70" s="36"/>
      <c r="P70" s="147"/>
    </row>
    <row r="71" spans="1:16" ht="15" customHeight="1" thickTop="1" thickBot="1" x14ac:dyDescent="0.25">
      <c r="A71" s="74" t="s">
        <v>80</v>
      </c>
      <c r="B71" s="75"/>
      <c r="C71" s="75"/>
      <c r="D71" s="75"/>
      <c r="E71" s="34"/>
      <c r="F71" s="34"/>
      <c r="G71" s="34"/>
      <c r="H71" s="34" t="s">
        <v>121</v>
      </c>
      <c r="I71" s="34"/>
      <c r="J71" s="34"/>
      <c r="K71" s="34"/>
      <c r="L71" s="35"/>
      <c r="M71" s="34"/>
      <c r="P71" s="147"/>
    </row>
    <row r="72" spans="1:16" ht="3.75" customHeight="1" thickTop="1" thickBot="1" x14ac:dyDescent="0.25">
      <c r="A72" s="76"/>
      <c r="B72" s="77"/>
      <c r="C72" s="78"/>
      <c r="D72" s="78"/>
      <c r="E72" s="36"/>
      <c r="F72" s="36"/>
      <c r="G72" s="36"/>
      <c r="H72" s="36"/>
      <c r="I72" s="36"/>
      <c r="J72" s="36"/>
      <c r="K72" s="36"/>
      <c r="L72" s="36"/>
      <c r="M72" s="36"/>
      <c r="P72" s="147"/>
    </row>
    <row r="73" spans="1:16" ht="3.75" customHeight="1" thickTop="1" thickBot="1" x14ac:dyDescent="0.25">
      <c r="A73" s="76"/>
      <c r="B73" s="77"/>
      <c r="C73" s="78"/>
      <c r="D73" s="78"/>
      <c r="E73" s="36"/>
      <c r="F73" s="36"/>
      <c r="G73" s="36"/>
      <c r="H73" s="36"/>
      <c r="I73" s="36"/>
      <c r="J73" s="36"/>
      <c r="K73" s="36"/>
      <c r="L73" s="36"/>
      <c r="M73" s="36"/>
      <c r="P73" s="147"/>
    </row>
    <row r="74" spans="1:16" ht="14.25" customHeight="1" thickTop="1" thickBot="1" x14ac:dyDescent="0.25">
      <c r="A74" s="74" t="s">
        <v>89</v>
      </c>
      <c r="B74" s="75"/>
      <c r="C74" s="75"/>
      <c r="D74" s="75"/>
      <c r="E74" s="34"/>
      <c r="F74" s="34" t="s">
        <v>121</v>
      </c>
      <c r="G74" s="35"/>
      <c r="H74" s="34"/>
      <c r="I74" s="35"/>
      <c r="J74" s="37"/>
      <c r="K74" s="37"/>
      <c r="L74" s="34"/>
      <c r="M74" s="35"/>
      <c r="P74" s="147"/>
    </row>
    <row r="75" spans="1:16" ht="11.25" customHeight="1" thickTop="1" thickBot="1" x14ac:dyDescent="0.25">
      <c r="A75" s="64"/>
      <c r="B75" s="65"/>
      <c r="C75" s="92"/>
      <c r="D75" s="109"/>
      <c r="E75" s="36"/>
      <c r="F75" s="36"/>
      <c r="G75" s="36"/>
      <c r="H75" s="36"/>
      <c r="I75" s="36"/>
      <c r="J75" s="36"/>
      <c r="K75" s="36"/>
      <c r="L75" s="36"/>
      <c r="M75" s="36"/>
      <c r="P75" s="147"/>
    </row>
    <row r="76" spans="1:16" ht="15" customHeight="1" thickTop="1" thickBot="1" x14ac:dyDescent="0.25">
      <c r="A76" s="74" t="s">
        <v>90</v>
      </c>
      <c r="B76" s="75"/>
      <c r="C76" s="75"/>
      <c r="D76" s="75"/>
      <c r="E76" s="35"/>
      <c r="F76" s="35"/>
      <c r="G76" s="34"/>
      <c r="H76" s="35"/>
      <c r="I76" s="34"/>
      <c r="J76" s="34"/>
      <c r="K76" s="34"/>
      <c r="L76" s="34"/>
      <c r="M76" s="34"/>
      <c r="P76" s="147"/>
    </row>
    <row r="77" spans="1:16" ht="6" customHeight="1" thickTop="1" thickBot="1" x14ac:dyDescent="0.25">
      <c r="A77" s="91"/>
      <c r="B77" s="7"/>
      <c r="C77" s="6"/>
      <c r="D77" s="6"/>
      <c r="E77" s="6"/>
      <c r="F77" s="6"/>
      <c r="G77" s="6"/>
      <c r="H77" s="4"/>
      <c r="I77" s="6"/>
      <c r="J77" s="6"/>
      <c r="K77" s="130"/>
      <c r="L77" s="6"/>
      <c r="P77" s="147"/>
    </row>
    <row r="78" spans="1:16" ht="15" customHeight="1" thickTop="1" thickBot="1" x14ac:dyDescent="0.25">
      <c r="A78" s="74" t="s">
        <v>99</v>
      </c>
      <c r="B78" s="75"/>
      <c r="C78" s="75"/>
      <c r="D78" s="75"/>
      <c r="E78" s="34"/>
      <c r="F78" s="187"/>
      <c r="G78" s="34"/>
      <c r="H78" s="35"/>
      <c r="I78" s="34" t="s">
        <v>121</v>
      </c>
      <c r="J78" s="34" t="s">
        <v>121</v>
      </c>
      <c r="K78" s="34"/>
      <c r="L78" s="34"/>
      <c r="M78" s="34"/>
      <c r="P78" s="147"/>
    </row>
    <row r="79" spans="1:16" ht="6" customHeight="1" thickTop="1" thickBot="1" x14ac:dyDescent="0.25">
      <c r="A79" s="91"/>
      <c r="B79" s="7"/>
      <c r="C79" s="6"/>
      <c r="D79" s="6"/>
      <c r="E79" s="6"/>
      <c r="F79" s="6"/>
      <c r="G79" s="6"/>
      <c r="H79" s="4"/>
      <c r="I79" s="6"/>
      <c r="J79" s="6"/>
      <c r="K79" s="130"/>
      <c r="L79" s="6"/>
      <c r="P79" s="147"/>
    </row>
    <row r="80" spans="1:16" ht="15" customHeight="1" thickTop="1" thickBot="1" x14ac:dyDescent="0.25">
      <c r="A80" s="282" t="s">
        <v>68</v>
      </c>
      <c r="B80" s="283"/>
      <c r="C80" s="283"/>
      <c r="D80" s="283"/>
      <c r="E80" s="283"/>
      <c r="F80" s="283"/>
      <c r="G80" s="283"/>
      <c r="H80" s="283"/>
      <c r="I80" s="283"/>
      <c r="J80" s="283"/>
      <c r="K80" s="283"/>
      <c r="L80" s="283"/>
      <c r="M80" s="284"/>
      <c r="P80" s="147"/>
    </row>
    <row r="81" spans="1:15" ht="60.75" customHeight="1" thickTop="1" thickBot="1" x14ac:dyDescent="0.25">
      <c r="A81" s="328" t="s">
        <v>205</v>
      </c>
      <c r="B81" s="329"/>
      <c r="C81" s="329"/>
      <c r="D81" s="329"/>
      <c r="E81" s="329"/>
      <c r="F81" s="329"/>
      <c r="G81" s="329"/>
      <c r="H81" s="329"/>
      <c r="I81" s="329"/>
      <c r="J81" s="329"/>
      <c r="K81" s="329"/>
      <c r="L81" s="329"/>
      <c r="M81" s="329"/>
    </row>
    <row r="82" spans="1:15" s="118" customFormat="1" ht="14.25" customHeight="1" thickTop="1" thickBot="1" x14ac:dyDescent="0.25">
      <c r="A82" s="217" t="s">
        <v>95</v>
      </c>
      <c r="B82" s="218"/>
      <c r="C82" s="218"/>
      <c r="D82" s="218"/>
      <c r="E82" s="218"/>
      <c r="F82" s="218"/>
      <c r="G82" s="218"/>
      <c r="H82" s="218"/>
      <c r="I82" s="218"/>
      <c r="J82" s="218"/>
      <c r="K82" s="219"/>
      <c r="L82" s="218"/>
      <c r="M82" s="218"/>
      <c r="N82" s="143"/>
      <c r="O82" s="244"/>
    </row>
    <row r="83" spans="1:15" s="189" customFormat="1" ht="17.25" customHeight="1" thickTop="1" thickBot="1" x14ac:dyDescent="0.25">
      <c r="A83" s="220" t="s">
        <v>157</v>
      </c>
      <c r="B83" s="219"/>
      <c r="C83" s="219"/>
      <c r="D83" s="219"/>
      <c r="E83" s="219"/>
      <c r="F83" s="219"/>
      <c r="G83" s="219"/>
      <c r="H83" s="219"/>
      <c r="I83" s="219"/>
      <c r="J83" s="219"/>
      <c r="K83" s="219"/>
      <c r="L83" s="219"/>
      <c r="M83" s="219"/>
      <c r="N83" s="188"/>
      <c r="O83" s="245"/>
    </row>
    <row r="84" spans="1:15" s="189" customFormat="1" ht="14.25" customHeight="1" thickTop="1" thickBot="1" x14ac:dyDescent="0.25">
      <c r="A84" s="220" t="s">
        <v>152</v>
      </c>
      <c r="B84" s="220"/>
      <c r="C84" s="219"/>
      <c r="D84" s="219"/>
      <c r="E84" s="219"/>
      <c r="F84" s="219"/>
      <c r="G84" s="219"/>
      <c r="H84" s="219"/>
      <c r="I84" s="219"/>
      <c r="J84" s="219"/>
      <c r="K84" s="219"/>
      <c r="L84" s="219"/>
      <c r="M84" s="219"/>
      <c r="N84" s="188"/>
      <c r="O84" s="245"/>
    </row>
    <row r="85" spans="1:15" s="189" customFormat="1" ht="14.25" customHeight="1" thickTop="1" thickBot="1" x14ac:dyDescent="0.25">
      <c r="A85" s="220" t="s">
        <v>177</v>
      </c>
      <c r="B85" s="220"/>
      <c r="C85" s="219"/>
      <c r="D85" s="219"/>
      <c r="E85" s="219"/>
      <c r="F85" s="219"/>
      <c r="G85" s="219"/>
      <c r="H85" s="219"/>
      <c r="I85" s="219"/>
      <c r="J85" s="219"/>
      <c r="K85" s="219"/>
      <c r="L85" s="219"/>
      <c r="M85" s="219"/>
      <c r="N85" s="188"/>
      <c r="O85" s="245"/>
    </row>
    <row r="86" spans="1:15" s="118" customFormat="1" ht="14.25" customHeight="1" thickTop="1" thickBot="1" x14ac:dyDescent="0.25">
      <c r="A86" s="214"/>
      <c r="B86" s="214"/>
      <c r="C86" s="215"/>
      <c r="D86" s="215"/>
      <c r="E86" s="215"/>
      <c r="F86" s="215"/>
      <c r="G86" s="215"/>
      <c r="H86" s="215"/>
      <c r="I86" s="215"/>
      <c r="J86" s="215"/>
      <c r="K86" s="216"/>
      <c r="L86" s="215"/>
      <c r="M86" s="215"/>
      <c r="N86" s="143"/>
      <c r="O86" s="244"/>
    </row>
    <row r="87" spans="1:15" s="118" customFormat="1" ht="14.25" customHeight="1" thickTop="1" thickBot="1" x14ac:dyDescent="0.25">
      <c r="A87" s="119"/>
      <c r="B87" s="119"/>
      <c r="C87" s="120"/>
      <c r="D87" s="120"/>
      <c r="E87" s="120"/>
      <c r="F87" s="120"/>
      <c r="G87" s="120"/>
      <c r="H87" s="120"/>
      <c r="I87" s="120"/>
      <c r="J87" s="120"/>
      <c r="K87" s="131"/>
      <c r="L87" s="120"/>
      <c r="M87" s="120"/>
      <c r="N87" s="143"/>
      <c r="O87" s="244"/>
    </row>
    <row r="88" spans="1:15" ht="15" customHeight="1" thickTop="1" thickBot="1" x14ac:dyDescent="0.25">
      <c r="A88" s="282" t="s">
        <v>26</v>
      </c>
      <c r="B88" s="283"/>
      <c r="C88" s="283"/>
      <c r="D88" s="283"/>
      <c r="E88" s="283"/>
      <c r="F88" s="283"/>
      <c r="G88" s="283"/>
      <c r="H88" s="283"/>
      <c r="I88" s="283"/>
      <c r="J88" s="283"/>
      <c r="K88" s="283"/>
      <c r="L88" s="283"/>
      <c r="M88" s="284"/>
    </row>
    <row r="89" spans="1:15" ht="167.25" customHeight="1" thickTop="1" thickBot="1" x14ac:dyDescent="0.25">
      <c r="A89" s="330" t="s">
        <v>191</v>
      </c>
      <c r="B89" s="331"/>
      <c r="C89" s="331"/>
      <c r="D89" s="331"/>
      <c r="E89" s="331"/>
      <c r="F89" s="331"/>
      <c r="G89" s="331"/>
      <c r="H89" s="331"/>
      <c r="I89" s="331"/>
      <c r="J89" s="331"/>
      <c r="K89" s="331"/>
      <c r="L89" s="332"/>
    </row>
    <row r="90" spans="1:15" ht="15" customHeight="1" thickTop="1" thickBot="1" x14ac:dyDescent="0.25">
      <c r="A90" s="282" t="s">
        <v>2</v>
      </c>
      <c r="B90" s="283"/>
      <c r="C90" s="283"/>
      <c r="D90" s="283"/>
      <c r="E90" s="283"/>
      <c r="F90" s="283"/>
      <c r="G90" s="283"/>
      <c r="H90" s="283"/>
      <c r="I90" s="283"/>
      <c r="J90" s="283"/>
      <c r="K90" s="283"/>
      <c r="L90" s="283"/>
      <c r="M90" s="284"/>
    </row>
    <row r="91" spans="1:15" ht="30" customHeight="1" thickTop="1" x14ac:dyDescent="0.2">
      <c r="A91" s="316" t="s">
        <v>97</v>
      </c>
      <c r="B91" s="317"/>
      <c r="C91" s="317"/>
      <c r="D91" s="317"/>
      <c r="E91" s="317"/>
      <c r="F91" s="317"/>
      <c r="G91" s="317"/>
      <c r="H91" s="317"/>
      <c r="I91" s="317"/>
      <c r="J91" s="317"/>
      <c r="K91" s="317"/>
      <c r="L91" s="318"/>
    </row>
    <row r="92" spans="1:15" ht="12.75" customHeight="1" thickBot="1" x14ac:dyDescent="0.25">
      <c r="A92" s="319" t="s">
        <v>3</v>
      </c>
      <c r="B92" s="319"/>
      <c r="C92" s="93">
        <f>M26</f>
        <v>0.35</v>
      </c>
      <c r="D92" s="94"/>
      <c r="E92" s="319" t="s">
        <v>5</v>
      </c>
      <c r="F92" s="319"/>
      <c r="G92" s="319"/>
      <c r="H92" s="319"/>
      <c r="I92" s="93">
        <f>M37</f>
        <v>0.5</v>
      </c>
      <c r="J92" s="95"/>
      <c r="K92" s="320" t="s">
        <v>6</v>
      </c>
      <c r="L92" s="320"/>
      <c r="M92" s="96">
        <f>M56</f>
        <v>0.15</v>
      </c>
      <c r="N92" s="144"/>
    </row>
    <row r="93" spans="1:15" ht="24.95" customHeight="1" thickTop="1" thickBot="1" x14ac:dyDescent="0.25">
      <c r="A93" s="84"/>
      <c r="B93" s="154">
        <f>N26</f>
        <v>1.0313432835820895</v>
      </c>
      <c r="C93" s="155">
        <f>B93*C92</f>
        <v>0.36097014925373128</v>
      </c>
      <c r="D93" s="153"/>
      <c r="F93" s="46"/>
      <c r="G93" s="323">
        <f>N37</f>
        <v>1.0953124999999999</v>
      </c>
      <c r="H93" s="324"/>
      <c r="I93" s="156">
        <f>G93*I92</f>
        <v>0.54765624999999996</v>
      </c>
      <c r="J93" s="28"/>
      <c r="L93" s="154">
        <f>N56</f>
        <v>1.0833333333333335</v>
      </c>
      <c r="M93" s="155">
        <f>L93*M92</f>
        <v>0.16250000000000001</v>
      </c>
    </row>
    <row r="94" spans="1:15" s="98" customFormat="1" ht="5.25" customHeight="1" thickTop="1" x14ac:dyDescent="0.2">
      <c r="A94" s="306"/>
      <c r="B94" s="307"/>
      <c r="C94" s="307"/>
      <c r="D94" s="308"/>
      <c r="E94" s="307"/>
      <c r="F94" s="307"/>
      <c r="G94" s="307"/>
      <c r="H94" s="307"/>
      <c r="I94" s="307"/>
      <c r="J94" s="308"/>
      <c r="K94" s="307"/>
      <c r="L94" s="309"/>
      <c r="M94" s="97"/>
      <c r="N94" s="141"/>
      <c r="O94" s="237"/>
    </row>
    <row r="95" spans="1:15" s="98" customFormat="1" ht="14.25" customHeight="1" thickBot="1" x14ac:dyDescent="0.25">
      <c r="A95" s="146"/>
      <c r="B95" s="149" t="s">
        <v>119</v>
      </c>
      <c r="C95" s="146"/>
      <c r="D95" s="146"/>
      <c r="E95" s="146"/>
      <c r="F95" s="146"/>
      <c r="G95" s="146"/>
      <c r="H95" s="146"/>
      <c r="I95" s="146"/>
      <c r="J95" s="146"/>
      <c r="K95" s="146"/>
      <c r="L95" s="146"/>
      <c r="M95" s="97"/>
      <c r="N95" s="141"/>
      <c r="O95" s="237"/>
    </row>
    <row r="96" spans="1:15" s="98" customFormat="1" ht="26.25" customHeight="1" thickTop="1" thickBot="1" x14ac:dyDescent="0.25">
      <c r="A96" s="146"/>
      <c r="B96" s="321">
        <f>C93+I93+M93</f>
        <v>1.0711263992537312</v>
      </c>
      <c r="C96" s="322"/>
      <c r="D96" s="146"/>
      <c r="E96" s="146"/>
      <c r="F96" s="146"/>
      <c r="G96" s="146"/>
      <c r="H96" s="146"/>
      <c r="I96" s="146"/>
      <c r="J96" s="146"/>
      <c r="K96" s="146"/>
      <c r="L96" s="146"/>
      <c r="M96" s="97"/>
      <c r="N96" s="141"/>
      <c r="O96" s="237"/>
    </row>
    <row r="97" spans="1:15" s="98" customFormat="1" ht="5.25" customHeight="1" thickTop="1" x14ac:dyDescent="0.2">
      <c r="A97" s="146"/>
      <c r="B97" s="146"/>
      <c r="C97" s="146"/>
      <c r="D97" s="146"/>
      <c r="E97" s="146"/>
      <c r="F97" s="146"/>
      <c r="G97" s="146"/>
      <c r="H97" s="146"/>
      <c r="I97" s="146"/>
      <c r="J97" s="146"/>
      <c r="K97" s="146"/>
      <c r="L97" s="146"/>
      <c r="M97" s="97"/>
      <c r="N97" s="141"/>
      <c r="O97" s="237"/>
    </row>
    <row r="98" spans="1:15" ht="21" hidden="1" customHeight="1" thickTop="1" thickBot="1" x14ac:dyDescent="0.25">
      <c r="A98" s="325" t="s">
        <v>64</v>
      </c>
      <c r="B98" s="326"/>
      <c r="C98" s="326"/>
      <c r="D98" s="326"/>
      <c r="E98" s="326"/>
      <c r="F98" s="326"/>
      <c r="G98" s="326"/>
      <c r="H98" s="326"/>
      <c r="I98" s="326"/>
      <c r="J98" s="326"/>
      <c r="K98" s="326"/>
      <c r="L98" s="326"/>
      <c r="M98" s="327"/>
    </row>
    <row r="99" spans="1:15" s="98" customFormat="1" ht="12.75" hidden="1" customHeight="1" thickTop="1" thickBot="1" x14ac:dyDescent="0.25">
      <c r="A99" s="99"/>
      <c r="B99" s="265" t="s">
        <v>30</v>
      </c>
      <c r="C99" s="265"/>
      <c r="D99" s="99"/>
      <c r="E99" s="265" t="s">
        <v>27</v>
      </c>
      <c r="F99" s="265"/>
      <c r="G99" s="265"/>
      <c r="H99" s="265"/>
      <c r="I99" s="99"/>
      <c r="J99" s="100"/>
      <c r="K99" s="313" t="s">
        <v>31</v>
      </c>
      <c r="L99" s="313"/>
      <c r="M99" s="313"/>
      <c r="N99" s="141"/>
      <c r="O99" s="237"/>
    </row>
    <row r="100" spans="1:15" s="98" customFormat="1" ht="24.95" hidden="1" customHeight="1" thickTop="1" thickBot="1" x14ac:dyDescent="0.25">
      <c r="A100" s="101"/>
      <c r="B100" s="266"/>
      <c r="C100" s="267"/>
      <c r="D100" s="42"/>
      <c r="E100" s="310"/>
      <c r="F100" s="311"/>
      <c r="G100" s="311"/>
      <c r="H100" s="311"/>
      <c r="I100" s="312"/>
      <c r="J100" s="43"/>
      <c r="K100" s="310"/>
      <c r="L100" s="311"/>
      <c r="M100" s="312"/>
      <c r="N100" s="141"/>
      <c r="O100" s="237"/>
    </row>
    <row r="101" spans="1:15" ht="14.25" hidden="1" thickTop="1" thickBot="1" x14ac:dyDescent="0.25">
      <c r="A101" s="82"/>
      <c r="B101" s="85"/>
      <c r="C101" s="85"/>
      <c r="D101" s="85"/>
      <c r="E101" s="85"/>
      <c r="F101" s="85"/>
      <c r="G101" s="85"/>
      <c r="H101" s="85"/>
      <c r="I101" s="85"/>
      <c r="J101" s="85"/>
      <c r="K101" s="133"/>
      <c r="L101" s="85"/>
    </row>
    <row r="102" spans="1:15" ht="15" hidden="1" customHeight="1" thickTop="1" thickBot="1" x14ac:dyDescent="0.25">
      <c r="A102" s="282" t="s">
        <v>28</v>
      </c>
      <c r="B102" s="283"/>
      <c r="C102" s="283"/>
      <c r="D102" s="283"/>
      <c r="E102" s="283"/>
      <c r="F102" s="283"/>
      <c r="G102" s="283"/>
      <c r="H102" s="283"/>
      <c r="I102" s="283"/>
      <c r="J102" s="283"/>
      <c r="K102" s="283"/>
      <c r="L102" s="283"/>
      <c r="M102" s="284"/>
    </row>
    <row r="103" spans="1:15" s="99" customFormat="1" ht="12.75" hidden="1" customHeight="1" thickTop="1" x14ac:dyDescent="0.2">
      <c r="A103" s="276" t="s">
        <v>0</v>
      </c>
      <c r="B103" s="276"/>
      <c r="C103" s="276"/>
      <c r="D103" s="276"/>
      <c r="E103" s="276"/>
      <c r="F103" s="276"/>
      <c r="G103" s="276"/>
      <c r="H103" s="5"/>
      <c r="I103" s="272" t="s">
        <v>65</v>
      </c>
      <c r="J103" s="272" t="s">
        <v>84</v>
      </c>
      <c r="K103" s="274" t="s">
        <v>66</v>
      </c>
      <c r="L103" s="314" t="s">
        <v>85</v>
      </c>
      <c r="M103" s="5"/>
      <c r="N103" s="145"/>
      <c r="O103" s="246"/>
    </row>
    <row r="104" spans="1:15" ht="12.75" hidden="1" customHeight="1" thickBot="1" x14ac:dyDescent="0.25">
      <c r="A104" s="68"/>
      <c r="B104" s="68"/>
      <c r="C104" s="68"/>
      <c r="D104" s="68"/>
      <c r="E104" s="68"/>
      <c r="F104" s="68"/>
      <c r="G104" s="68"/>
      <c r="H104" s="69" t="s">
        <v>86</v>
      </c>
      <c r="I104" s="273"/>
      <c r="J104" s="273"/>
      <c r="K104" s="275"/>
      <c r="L104" s="273"/>
      <c r="M104" s="69" t="s">
        <v>1</v>
      </c>
    </row>
    <row r="105" spans="1:15" ht="17.25" hidden="1" customHeight="1" thickTop="1" thickBot="1" x14ac:dyDescent="0.25">
      <c r="A105" s="102"/>
      <c r="B105" s="66" t="s">
        <v>88</v>
      </c>
      <c r="C105" s="67"/>
      <c r="D105" s="67"/>
      <c r="E105" s="67"/>
      <c r="F105" s="67"/>
      <c r="G105" s="67"/>
      <c r="H105" s="53">
        <v>20</v>
      </c>
      <c r="I105" s="54">
        <v>200</v>
      </c>
      <c r="J105" s="190"/>
      <c r="K105" s="134"/>
      <c r="L105" s="54"/>
      <c r="M105" s="54">
        <f t="shared" ref="M105:M111" si="1">L105-I105</f>
        <v>-200</v>
      </c>
    </row>
    <row r="106" spans="1:15" ht="17.25" hidden="1" customHeight="1" thickTop="1" thickBot="1" x14ac:dyDescent="0.25">
      <c r="A106" s="102"/>
      <c r="B106" s="255" t="s">
        <v>73</v>
      </c>
      <c r="C106" s="256"/>
      <c r="D106" s="256"/>
      <c r="E106" s="67"/>
      <c r="F106" s="67"/>
      <c r="G106" s="67"/>
      <c r="H106" s="53">
        <v>16</v>
      </c>
      <c r="I106" s="54">
        <v>256</v>
      </c>
      <c r="J106" s="190"/>
      <c r="K106" s="134"/>
      <c r="L106" s="54"/>
      <c r="M106" s="54">
        <f t="shared" si="1"/>
        <v>-256</v>
      </c>
    </row>
    <row r="107" spans="1:15" ht="16.5" hidden="1" customHeight="1" thickTop="1" thickBot="1" x14ac:dyDescent="0.25">
      <c r="A107" s="102"/>
      <c r="B107" s="255" t="s">
        <v>206</v>
      </c>
      <c r="C107" s="256"/>
      <c r="D107" s="256"/>
      <c r="E107" s="256"/>
      <c r="F107" s="67"/>
      <c r="G107" s="67"/>
      <c r="H107" s="53">
        <v>12</v>
      </c>
      <c r="I107" s="54">
        <v>996</v>
      </c>
      <c r="J107" s="190"/>
      <c r="K107" s="134"/>
      <c r="L107" s="54"/>
      <c r="M107" s="54">
        <f t="shared" si="1"/>
        <v>-996</v>
      </c>
    </row>
    <row r="108" spans="1:15" ht="17.25" hidden="1" customHeight="1" thickTop="1" thickBot="1" x14ac:dyDescent="0.25">
      <c r="A108" s="102"/>
      <c r="B108" s="255" t="s">
        <v>81</v>
      </c>
      <c r="C108" s="256"/>
      <c r="D108" s="67"/>
      <c r="E108" s="67"/>
      <c r="F108" s="67"/>
      <c r="G108" s="67"/>
      <c r="H108" s="53">
        <v>9</v>
      </c>
      <c r="I108" s="54">
        <v>18</v>
      </c>
      <c r="J108" s="190"/>
      <c r="K108" s="134"/>
      <c r="L108" s="54"/>
      <c r="M108" s="54">
        <f t="shared" si="1"/>
        <v>-18</v>
      </c>
    </row>
    <row r="109" spans="1:15" ht="27.75" hidden="1" customHeight="1" thickTop="1" thickBot="1" x14ac:dyDescent="0.25">
      <c r="A109" s="102"/>
      <c r="B109" s="66" t="s">
        <v>207</v>
      </c>
      <c r="C109" s="67"/>
      <c r="D109" s="67"/>
      <c r="E109" s="67"/>
      <c r="F109" s="67"/>
      <c r="G109" s="67"/>
      <c r="H109" s="53">
        <v>8</v>
      </c>
      <c r="I109" s="54">
        <v>336</v>
      </c>
      <c r="J109" s="190"/>
      <c r="K109" s="134"/>
      <c r="L109" s="54"/>
      <c r="M109" s="54">
        <f t="shared" si="1"/>
        <v>-336</v>
      </c>
    </row>
    <row r="110" spans="1:15" ht="17.25" hidden="1" customHeight="1" thickTop="1" thickBot="1" x14ac:dyDescent="0.25">
      <c r="A110" s="102"/>
      <c r="B110" s="66" t="s">
        <v>74</v>
      </c>
      <c r="C110" s="67"/>
      <c r="D110" s="67"/>
      <c r="E110" s="67"/>
      <c r="F110" s="67"/>
      <c r="G110" s="67"/>
      <c r="H110" s="53">
        <v>5</v>
      </c>
      <c r="I110" s="54">
        <v>25</v>
      </c>
      <c r="J110" s="190"/>
      <c r="K110" s="134"/>
      <c r="L110" s="54"/>
      <c r="M110" s="54">
        <f t="shared" si="1"/>
        <v>-25</v>
      </c>
    </row>
    <row r="111" spans="1:15" ht="17.25" hidden="1" customHeight="1" thickTop="1" thickBot="1" x14ac:dyDescent="0.25">
      <c r="A111" s="102"/>
      <c r="B111" s="269" t="s">
        <v>7</v>
      </c>
      <c r="C111" s="270"/>
      <c r="D111" s="270"/>
      <c r="E111" s="270"/>
      <c r="F111" s="270"/>
      <c r="G111" s="270"/>
      <c r="H111" s="271"/>
      <c r="I111" s="55">
        <f>SUM(I105:I110)</f>
        <v>1831</v>
      </c>
      <c r="J111" s="191"/>
      <c r="K111" s="135">
        <f>SUM(K105:K110)</f>
        <v>0</v>
      </c>
      <c r="L111" s="55">
        <f>SUM(L105:L110)</f>
        <v>0</v>
      </c>
      <c r="M111" s="56">
        <f t="shared" si="1"/>
        <v>-1831</v>
      </c>
    </row>
    <row r="112" spans="1:15" ht="13.5" hidden="1" customHeight="1" thickTop="1" x14ac:dyDescent="0.2">
      <c r="A112" s="72"/>
      <c r="B112" s="264" t="s">
        <v>87</v>
      </c>
      <c r="C112" s="264"/>
      <c r="D112" s="264"/>
      <c r="E112" s="264"/>
      <c r="F112" s="264"/>
      <c r="G112" s="264"/>
      <c r="H112" s="72"/>
      <c r="I112" s="72"/>
      <c r="J112" s="72"/>
      <c r="K112" s="136"/>
      <c r="L112" s="72"/>
      <c r="M112" s="72"/>
    </row>
    <row r="113" spans="1:14" ht="13.5" hidden="1" customHeight="1" x14ac:dyDescent="0.2">
      <c r="A113" s="72"/>
      <c r="B113" s="103" t="s">
        <v>106</v>
      </c>
      <c r="C113" s="103"/>
      <c r="D113" s="103"/>
      <c r="E113" s="103"/>
      <c r="F113" s="103"/>
      <c r="G113" s="103"/>
      <c r="H113" s="72"/>
      <c r="I113" s="72"/>
      <c r="J113" s="72"/>
      <c r="K113" s="136"/>
      <c r="L113" s="72"/>
      <c r="M113" s="72"/>
    </row>
    <row r="114" spans="1:14" ht="13.5" hidden="1" customHeight="1" x14ac:dyDescent="0.2">
      <c r="A114" s="268"/>
      <c r="B114" s="268"/>
      <c r="C114" s="268"/>
      <c r="D114" s="268"/>
      <c r="E114" s="268"/>
      <c r="F114" s="268"/>
      <c r="G114" s="268"/>
      <c r="H114" s="268"/>
      <c r="I114" s="268"/>
      <c r="J114" s="268"/>
      <c r="K114" s="268"/>
      <c r="L114" s="268"/>
      <c r="M114" s="268"/>
    </row>
    <row r="115" spans="1:14" ht="15" hidden="1" customHeight="1" x14ac:dyDescent="0.2">
      <c r="A115" s="281" t="s">
        <v>29</v>
      </c>
      <c r="B115" s="281"/>
      <c r="C115" s="281"/>
      <c r="D115" s="281"/>
      <c r="E115" s="281"/>
      <c r="F115" s="281"/>
      <c r="G115" s="281"/>
      <c r="H115" s="281"/>
      <c r="I115" s="281"/>
      <c r="J115" s="281"/>
      <c r="K115" s="281"/>
      <c r="L115" s="281"/>
      <c r="M115" s="281"/>
    </row>
    <row r="116" spans="1:14" ht="25.5" hidden="1" customHeight="1" thickBot="1" x14ac:dyDescent="0.25">
      <c r="A116" s="285" t="s">
        <v>0</v>
      </c>
      <c r="B116" s="285"/>
      <c r="C116" s="285"/>
      <c r="D116" s="285"/>
      <c r="E116" s="285"/>
      <c r="F116" s="285"/>
      <c r="G116" s="285"/>
      <c r="H116" s="285"/>
      <c r="I116" s="285"/>
      <c r="J116" s="285"/>
      <c r="K116" s="125" t="s">
        <v>56</v>
      </c>
      <c r="L116" s="69" t="s">
        <v>57</v>
      </c>
      <c r="M116" s="69" t="s">
        <v>1</v>
      </c>
    </row>
    <row r="117" spans="1:14" ht="24.95" hidden="1" customHeight="1" thickTop="1" thickBot="1" x14ac:dyDescent="0.25">
      <c r="A117" s="82"/>
      <c r="B117" s="289" t="s">
        <v>48</v>
      </c>
      <c r="C117" s="290"/>
      <c r="D117" s="57"/>
      <c r="E117" s="57"/>
      <c r="F117" s="57"/>
      <c r="G117" s="57"/>
      <c r="H117" s="57"/>
      <c r="I117" s="57"/>
      <c r="J117" s="58"/>
      <c r="K117" s="183"/>
      <c r="L117" s="59"/>
      <c r="M117" s="60"/>
      <c r="N117" s="179"/>
    </row>
    <row r="118" spans="1:14" ht="24.95" hidden="1" customHeight="1" thickTop="1" thickBot="1" x14ac:dyDescent="0.25">
      <c r="A118" s="82"/>
      <c r="B118" s="255" t="s">
        <v>8</v>
      </c>
      <c r="C118" s="256"/>
      <c r="D118" s="256"/>
      <c r="E118" s="256"/>
      <c r="F118" s="256"/>
      <c r="G118" s="256"/>
      <c r="H118" s="256"/>
      <c r="I118" s="256"/>
      <c r="J118" s="286"/>
      <c r="K118" s="184"/>
      <c r="L118" s="60"/>
      <c r="M118" s="60"/>
      <c r="N118" s="180" t="s">
        <v>132</v>
      </c>
    </row>
    <row r="119" spans="1:14" ht="24.95" hidden="1" customHeight="1" thickTop="1" thickBot="1" x14ac:dyDescent="0.25">
      <c r="A119" s="82"/>
      <c r="B119" s="255" t="s">
        <v>9</v>
      </c>
      <c r="C119" s="256"/>
      <c r="D119" s="256"/>
      <c r="E119" s="256"/>
      <c r="F119" s="256"/>
      <c r="G119" s="256"/>
      <c r="H119" s="256"/>
      <c r="I119" s="256"/>
      <c r="J119" s="286"/>
      <c r="K119" s="184"/>
      <c r="L119" s="60"/>
      <c r="M119" s="60"/>
      <c r="N119" s="181"/>
    </row>
    <row r="120" spans="1:14" ht="24.95" hidden="1" customHeight="1" thickTop="1" thickBot="1" x14ac:dyDescent="0.25">
      <c r="A120" s="82"/>
      <c r="B120" s="255" t="s">
        <v>10</v>
      </c>
      <c r="C120" s="256"/>
      <c r="D120" s="256"/>
      <c r="E120" s="256"/>
      <c r="F120" s="256"/>
      <c r="G120" s="256"/>
      <c r="H120" s="256"/>
      <c r="I120" s="256"/>
      <c r="J120" s="286"/>
      <c r="K120" s="184"/>
      <c r="L120" s="60"/>
      <c r="M120" s="60"/>
      <c r="N120" s="181"/>
    </row>
    <row r="121" spans="1:14" ht="24.95" hidden="1" customHeight="1" thickTop="1" thickBot="1" x14ac:dyDescent="0.25">
      <c r="A121" s="82"/>
      <c r="B121" s="289" t="s">
        <v>49</v>
      </c>
      <c r="C121" s="290"/>
      <c r="D121" s="290"/>
      <c r="E121" s="290"/>
      <c r="F121" s="290"/>
      <c r="G121" s="290"/>
      <c r="H121" s="290"/>
      <c r="I121" s="290"/>
      <c r="J121" s="291"/>
      <c r="K121" s="185"/>
      <c r="L121" s="59"/>
      <c r="M121" s="59"/>
      <c r="N121" s="181"/>
    </row>
    <row r="122" spans="1:14" ht="24.95" hidden="1" customHeight="1" thickTop="1" thickBot="1" x14ac:dyDescent="0.25">
      <c r="A122" s="82"/>
      <c r="B122" s="289" t="s">
        <v>50</v>
      </c>
      <c r="C122" s="290"/>
      <c r="D122" s="290"/>
      <c r="E122" s="290"/>
      <c r="F122" s="290"/>
      <c r="G122" s="290"/>
      <c r="H122" s="290"/>
      <c r="I122" s="290"/>
      <c r="J122" s="291"/>
      <c r="K122" s="184"/>
      <c r="L122" s="60"/>
      <c r="M122" s="60"/>
      <c r="N122" s="181"/>
    </row>
    <row r="123" spans="1:14" ht="24.95" hidden="1" customHeight="1" thickTop="1" thickBot="1" x14ac:dyDescent="0.25">
      <c r="A123" s="82"/>
      <c r="B123" s="255" t="s">
        <v>51</v>
      </c>
      <c r="C123" s="256"/>
      <c r="D123" s="256"/>
      <c r="E123" s="256"/>
      <c r="F123" s="256"/>
      <c r="G123" s="256"/>
      <c r="H123" s="256"/>
      <c r="I123" s="256"/>
      <c r="J123" s="286"/>
      <c r="K123" s="185"/>
      <c r="L123" s="59">
        <f>L117+L121+L122</f>
        <v>0</v>
      </c>
      <c r="M123" s="59"/>
      <c r="N123" s="181"/>
    </row>
    <row r="124" spans="1:14" ht="4.5" hidden="1" customHeight="1" thickTop="1" thickBot="1" x14ac:dyDescent="0.25">
      <c r="A124" s="82"/>
      <c r="B124" s="85"/>
      <c r="C124" s="85"/>
      <c r="D124" s="85"/>
      <c r="E124" s="85"/>
      <c r="F124" s="85"/>
      <c r="G124" s="85"/>
      <c r="H124" s="85"/>
      <c r="I124" s="85"/>
      <c r="J124" s="85"/>
      <c r="K124" s="133"/>
      <c r="L124" s="85"/>
      <c r="N124" s="84"/>
    </row>
    <row r="125" spans="1:14" ht="15" hidden="1" customHeight="1" thickTop="1" thickBot="1" x14ac:dyDescent="0.25">
      <c r="A125" s="282" t="s">
        <v>35</v>
      </c>
      <c r="B125" s="283"/>
      <c r="C125" s="283"/>
      <c r="D125" s="283"/>
      <c r="E125" s="283"/>
      <c r="F125" s="283"/>
      <c r="G125" s="283"/>
      <c r="H125" s="283"/>
      <c r="I125" s="283"/>
      <c r="J125" s="283"/>
      <c r="K125" s="283"/>
      <c r="L125" s="283"/>
      <c r="M125" s="284"/>
      <c r="N125" s="84"/>
    </row>
    <row r="126" spans="1:14" ht="13.5" hidden="1" thickTop="1" x14ac:dyDescent="0.2">
      <c r="A126" s="292" t="s">
        <v>193</v>
      </c>
      <c r="B126" s="293"/>
      <c r="C126" s="293"/>
      <c r="D126" s="293"/>
      <c r="E126" s="293"/>
      <c r="F126" s="293"/>
      <c r="G126" s="293"/>
      <c r="H126" s="293"/>
      <c r="I126" s="293"/>
      <c r="J126" s="293"/>
      <c r="K126" s="293"/>
      <c r="L126" s="294"/>
      <c r="N126" s="84"/>
    </row>
    <row r="127" spans="1:14" hidden="1" x14ac:dyDescent="0.2">
      <c r="A127" s="278" t="s">
        <v>192</v>
      </c>
      <c r="B127" s="279"/>
      <c r="C127" s="279"/>
      <c r="D127" s="279"/>
      <c r="E127" s="279"/>
      <c r="F127" s="279"/>
      <c r="G127" s="279"/>
      <c r="H127" s="279"/>
      <c r="I127" s="279"/>
      <c r="J127" s="279"/>
      <c r="K127" s="279"/>
      <c r="L127" s="280"/>
      <c r="N127" s="84"/>
    </row>
    <row r="128" spans="1:14" hidden="1" x14ac:dyDescent="0.2">
      <c r="A128" s="278" t="s">
        <v>201</v>
      </c>
      <c r="B128" s="279"/>
      <c r="C128" s="279"/>
      <c r="D128" s="279"/>
      <c r="E128" s="279"/>
      <c r="F128" s="279"/>
      <c r="G128" s="279"/>
      <c r="H128" s="279"/>
      <c r="I128" s="279"/>
      <c r="J128" s="279"/>
      <c r="K128" s="279"/>
      <c r="L128" s="280"/>
      <c r="N128" s="84"/>
    </row>
    <row r="129" spans="1:14" hidden="1" x14ac:dyDescent="0.2">
      <c r="A129" s="278" t="s">
        <v>202</v>
      </c>
      <c r="B129" s="279"/>
      <c r="C129" s="279"/>
      <c r="D129" s="279"/>
      <c r="E129" s="279"/>
      <c r="F129" s="279"/>
      <c r="G129" s="279"/>
      <c r="H129" s="280"/>
      <c r="I129" s="278"/>
      <c r="J129" s="280"/>
      <c r="K129" s="137"/>
      <c r="L129" s="61"/>
      <c r="N129" s="84"/>
    </row>
    <row r="130" spans="1:14" hidden="1" x14ac:dyDescent="0.2">
      <c r="A130" s="295" t="s">
        <v>200</v>
      </c>
      <c r="B130" s="296"/>
      <c r="C130" s="113"/>
      <c r="D130" s="113"/>
      <c r="E130" s="113"/>
      <c r="F130" s="113"/>
      <c r="G130" s="113"/>
      <c r="H130" s="114"/>
      <c r="I130" s="62"/>
      <c r="J130" s="62"/>
      <c r="K130" s="138"/>
      <c r="L130" s="62"/>
      <c r="N130" s="84"/>
    </row>
    <row r="131" spans="1:14" ht="12" hidden="1" customHeight="1" x14ac:dyDescent="0.2">
      <c r="A131" s="115" t="s">
        <v>199</v>
      </c>
      <c r="B131" s="113"/>
      <c r="C131" s="113"/>
      <c r="D131" s="113"/>
      <c r="E131" s="113"/>
      <c r="F131" s="113"/>
      <c r="G131" s="113"/>
      <c r="H131" s="114"/>
      <c r="I131" s="62"/>
      <c r="J131" s="62"/>
      <c r="K131" s="138"/>
      <c r="L131" s="62"/>
      <c r="N131" s="84"/>
    </row>
    <row r="132" spans="1:14" ht="12" hidden="1" customHeight="1" x14ac:dyDescent="0.2">
      <c r="A132" s="221" t="s">
        <v>203</v>
      </c>
      <c r="B132" s="62"/>
      <c r="C132" s="62"/>
      <c r="D132" s="62"/>
      <c r="E132" s="62"/>
      <c r="F132" s="62"/>
      <c r="G132" s="62"/>
      <c r="H132" s="62"/>
      <c r="I132" s="62"/>
      <c r="J132" s="62"/>
      <c r="K132" s="138"/>
      <c r="L132" s="62"/>
      <c r="N132" s="84"/>
    </row>
    <row r="133" spans="1:14" ht="12" hidden="1" customHeight="1" thickBot="1" x14ac:dyDescent="0.25">
      <c r="A133" s="221" t="s">
        <v>204</v>
      </c>
      <c r="B133" s="62"/>
      <c r="C133" s="62"/>
      <c r="D133" s="62"/>
      <c r="E133" s="62"/>
      <c r="F133" s="62"/>
      <c r="G133" s="62"/>
      <c r="H133" s="62"/>
      <c r="I133" s="62"/>
      <c r="J133" s="62"/>
      <c r="K133" s="138"/>
      <c r="L133" s="62"/>
      <c r="N133" s="84"/>
    </row>
    <row r="134" spans="1:14" ht="15" hidden="1" customHeight="1" thickTop="1" thickBot="1" x14ac:dyDescent="0.25">
      <c r="A134" s="282" t="s">
        <v>47</v>
      </c>
      <c r="B134" s="283"/>
      <c r="C134" s="283"/>
      <c r="D134" s="283"/>
      <c r="E134" s="283"/>
      <c r="F134" s="283"/>
      <c r="G134" s="283"/>
      <c r="H134" s="283"/>
      <c r="I134" s="283"/>
      <c r="J134" s="283"/>
      <c r="K134" s="283"/>
      <c r="L134" s="283"/>
      <c r="M134" s="284"/>
      <c r="N134" s="84"/>
    </row>
    <row r="135" spans="1:14" ht="13.5" hidden="1" thickTop="1" x14ac:dyDescent="0.2">
      <c r="A135" s="2"/>
      <c r="B135" s="2"/>
      <c r="C135" s="2"/>
      <c r="D135" s="2"/>
      <c r="E135" s="2"/>
      <c r="F135" s="2"/>
      <c r="G135" s="2"/>
      <c r="H135" s="2"/>
      <c r="I135" s="82"/>
      <c r="J135" s="82"/>
      <c r="K135" s="124"/>
      <c r="L135" s="82"/>
      <c r="N135" s="84"/>
    </row>
    <row r="136" spans="1:14" ht="13.5" hidden="1" thickTop="1" x14ac:dyDescent="0.2">
      <c r="N136" s="84"/>
    </row>
    <row r="137" spans="1:14" ht="13.5" hidden="1" thickTop="1" x14ac:dyDescent="0.2">
      <c r="N137" s="84"/>
    </row>
    <row r="138" spans="1:14" hidden="1" x14ac:dyDescent="0.2"/>
    <row r="139" spans="1:14" hidden="1" x14ac:dyDescent="0.2"/>
    <row r="140" spans="1:14" hidden="1" x14ac:dyDescent="0.2"/>
    <row r="141" spans="1:14" hidden="1" x14ac:dyDescent="0.2"/>
    <row r="142" spans="1:14" hidden="1" x14ac:dyDescent="0.2"/>
    <row r="143" spans="1:14" hidden="1" x14ac:dyDescent="0.2"/>
    <row r="144" spans="1:14" hidden="1" x14ac:dyDescent="0.2"/>
    <row r="145" spans="1:14" hidden="1" x14ac:dyDescent="0.2"/>
    <row r="146" spans="1:14" hidden="1" x14ac:dyDescent="0.2">
      <c r="F146" s="287"/>
      <c r="G146" s="287"/>
      <c r="H146" s="287"/>
      <c r="N146" s="84"/>
    </row>
    <row r="147" spans="1:14" hidden="1" x14ac:dyDescent="0.2"/>
    <row r="148" spans="1:14" hidden="1" x14ac:dyDescent="0.2"/>
    <row r="149" spans="1:14" hidden="1" x14ac:dyDescent="0.2"/>
    <row r="150" spans="1:14" hidden="1" x14ac:dyDescent="0.2">
      <c r="A150" s="84"/>
      <c r="F150" s="277"/>
      <c r="G150" s="277"/>
      <c r="H150" s="277"/>
      <c r="I150" s="277"/>
      <c r="J150" s="277"/>
      <c r="N150" s="84"/>
    </row>
    <row r="151" spans="1:14" hidden="1" x14ac:dyDescent="0.2">
      <c r="A151" s="84"/>
      <c r="F151" s="92"/>
      <c r="G151" s="92"/>
      <c r="H151" s="92"/>
      <c r="I151" s="92"/>
      <c r="J151" s="92"/>
      <c r="N151" s="84"/>
    </row>
    <row r="152" spans="1:14" ht="15.75" hidden="1" x14ac:dyDescent="0.2">
      <c r="A152" s="84"/>
      <c r="B152" s="288" t="s">
        <v>75</v>
      </c>
      <c r="C152" s="288"/>
      <c r="D152" s="288"/>
      <c r="E152" s="288"/>
      <c r="F152" s="288"/>
      <c r="G152" s="288"/>
      <c r="H152" s="288"/>
      <c r="I152" s="288"/>
      <c r="J152" s="288"/>
      <c r="K152" s="288"/>
      <c r="L152" s="288"/>
      <c r="M152" s="288"/>
      <c r="N152" s="84"/>
    </row>
    <row r="153" spans="1:14" hidden="1" x14ac:dyDescent="0.2">
      <c r="A153" s="84"/>
      <c r="N153" s="84"/>
    </row>
    <row r="154" spans="1:14" hidden="1" x14ac:dyDescent="0.2">
      <c r="A154" s="84"/>
      <c r="N154" s="84"/>
    </row>
    <row r="155" spans="1:14" hidden="1" x14ac:dyDescent="0.2"/>
    <row r="156" spans="1:14" hidden="1" x14ac:dyDescent="0.2">
      <c r="A156" s="84"/>
      <c r="G156" s="277"/>
      <c r="H156" s="277"/>
      <c r="I156" s="277"/>
      <c r="N156" s="84"/>
    </row>
    <row r="157" spans="1:14" hidden="1" x14ac:dyDescent="0.2"/>
    <row r="158" spans="1:14" hidden="1" x14ac:dyDescent="0.2"/>
    <row r="159" spans="1:14" hidden="1" x14ac:dyDescent="0.2"/>
    <row r="160" spans="1:14" hidden="1" x14ac:dyDescent="0.2"/>
    <row r="161" spans="1:14" hidden="1" x14ac:dyDescent="0.2"/>
    <row r="162" spans="1:14" hidden="1" x14ac:dyDescent="0.2"/>
    <row r="163" spans="1:14" hidden="1" x14ac:dyDescent="0.2"/>
    <row r="164" spans="1:14" hidden="1" x14ac:dyDescent="0.2">
      <c r="A164" s="84"/>
      <c r="F164" s="277"/>
      <c r="G164" s="277"/>
      <c r="H164" s="277"/>
      <c r="I164" s="277"/>
      <c r="J164" s="277"/>
      <c r="N164" s="84"/>
    </row>
    <row r="165" spans="1:14" hidden="1" x14ac:dyDescent="0.2"/>
    <row r="166" spans="1:14" hidden="1" x14ac:dyDescent="0.2"/>
    <row r="167" spans="1:14" hidden="1" x14ac:dyDescent="0.2"/>
    <row r="168" spans="1:14" hidden="1" x14ac:dyDescent="0.2"/>
    <row r="169" spans="1:14" hidden="1" x14ac:dyDescent="0.2"/>
    <row r="170" spans="1:14" hidden="1" x14ac:dyDescent="0.2"/>
    <row r="171" spans="1:14" hidden="1" x14ac:dyDescent="0.2"/>
    <row r="172" spans="1:14" hidden="1" x14ac:dyDescent="0.2">
      <c r="A172" s="84"/>
      <c r="N172" s="84"/>
    </row>
    <row r="173" spans="1:14" hidden="1" x14ac:dyDescent="0.2">
      <c r="A173" s="84"/>
      <c r="N173" s="84"/>
    </row>
    <row r="174" spans="1:14" ht="15.75" hidden="1" x14ac:dyDescent="0.2">
      <c r="A174" s="84"/>
      <c r="B174" s="288" t="s">
        <v>76</v>
      </c>
      <c r="C174" s="288"/>
      <c r="D174" s="288"/>
      <c r="E174" s="288"/>
      <c r="F174" s="288"/>
      <c r="G174" s="288"/>
      <c r="H174" s="288"/>
      <c r="I174" s="288"/>
      <c r="J174" s="288"/>
      <c r="K174" s="288"/>
      <c r="L174" s="288"/>
      <c r="M174" s="288"/>
      <c r="N174" s="84"/>
    </row>
    <row r="175" spans="1:14" hidden="1" x14ac:dyDescent="0.2"/>
    <row r="176" spans="1:14" hidden="1" x14ac:dyDescent="0.2"/>
    <row r="177" spans="1:14" hidden="1" x14ac:dyDescent="0.2"/>
    <row r="178" spans="1:14" hidden="1" x14ac:dyDescent="0.2"/>
    <row r="179" spans="1:14" hidden="1" x14ac:dyDescent="0.2"/>
    <row r="180" spans="1:14" hidden="1" x14ac:dyDescent="0.2"/>
    <row r="181" spans="1:14" hidden="1" x14ac:dyDescent="0.2"/>
    <row r="182" spans="1:14" hidden="1" x14ac:dyDescent="0.2"/>
    <row r="183" spans="1:14" hidden="1" x14ac:dyDescent="0.2"/>
    <row r="184" spans="1:14" hidden="1" x14ac:dyDescent="0.2"/>
    <row r="185" spans="1:14" hidden="1" x14ac:dyDescent="0.2">
      <c r="A185" s="84"/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</row>
    <row r="186" spans="1:14" hidden="1" x14ac:dyDescent="0.2">
      <c r="A186" s="84"/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</row>
    <row r="187" spans="1:14" hidden="1" x14ac:dyDescent="0.2"/>
    <row r="188" spans="1:14" hidden="1" x14ac:dyDescent="0.2"/>
    <row r="189" spans="1:14" hidden="1" x14ac:dyDescent="0.2"/>
    <row r="190" spans="1:14" hidden="1" x14ac:dyDescent="0.2"/>
    <row r="191" spans="1:14" hidden="1" x14ac:dyDescent="0.2"/>
    <row r="192" spans="1:14" hidden="1" x14ac:dyDescent="0.2"/>
    <row r="193" spans="1:15" hidden="1" x14ac:dyDescent="0.2"/>
    <row r="194" spans="1:15" hidden="1" x14ac:dyDescent="0.2"/>
    <row r="195" spans="1:15" hidden="1" x14ac:dyDescent="0.2"/>
    <row r="196" spans="1:15" hidden="1" x14ac:dyDescent="0.2"/>
    <row r="197" spans="1:15" hidden="1" x14ac:dyDescent="0.2"/>
    <row r="198" spans="1:15" hidden="1" x14ac:dyDescent="0.2"/>
    <row r="199" spans="1:15" hidden="1" x14ac:dyDescent="0.2"/>
    <row r="200" spans="1:15" hidden="1" x14ac:dyDescent="0.2"/>
    <row r="201" spans="1:15" hidden="1" x14ac:dyDescent="0.2"/>
    <row r="202" spans="1:15" hidden="1" x14ac:dyDescent="0.2"/>
    <row r="203" spans="1:15" hidden="1" x14ac:dyDescent="0.2"/>
    <row r="204" spans="1:15" hidden="1" x14ac:dyDescent="0.2"/>
    <row r="205" spans="1:15" hidden="1" x14ac:dyDescent="0.2"/>
    <row r="206" spans="1:15" hidden="1" x14ac:dyDescent="0.2"/>
    <row r="207" spans="1:15" hidden="1" x14ac:dyDescent="0.2">
      <c r="A207" s="104"/>
      <c r="C207" s="106"/>
    </row>
    <row r="208" spans="1:15" s="107" customFormat="1" hidden="1" x14ac:dyDescent="0.2">
      <c r="A208" s="105"/>
      <c r="B208" s="106"/>
      <c r="C208" s="106"/>
      <c r="D208" s="106"/>
      <c r="E208" s="106"/>
      <c r="F208" s="106"/>
      <c r="G208" s="106"/>
      <c r="H208" s="106"/>
      <c r="I208" s="106"/>
      <c r="J208" s="106"/>
      <c r="K208" s="139"/>
      <c r="L208" s="106"/>
      <c r="M208" s="106"/>
      <c r="N208" s="140"/>
      <c r="O208" s="247"/>
    </row>
    <row r="209" spans="1:15" s="107" customFormat="1" hidden="1" x14ac:dyDescent="0.2">
      <c r="A209" s="105"/>
      <c r="B209" s="106"/>
      <c r="C209" s="106"/>
      <c r="D209" s="106"/>
      <c r="E209" s="106"/>
      <c r="F209" s="106"/>
      <c r="G209" s="106"/>
      <c r="H209" s="106"/>
      <c r="I209" s="106"/>
      <c r="J209" s="106"/>
      <c r="K209" s="139"/>
      <c r="L209" s="106"/>
      <c r="M209" s="106"/>
      <c r="N209" s="140"/>
      <c r="O209" s="247"/>
    </row>
    <row r="210" spans="1:15" s="107" customFormat="1" x14ac:dyDescent="0.2">
      <c r="A210" s="105"/>
      <c r="B210" s="106"/>
      <c r="C210" s="106"/>
      <c r="D210" s="106"/>
      <c r="E210" s="106"/>
      <c r="F210" s="106"/>
      <c r="G210" s="106"/>
      <c r="H210" s="106"/>
      <c r="I210" s="106"/>
      <c r="J210" s="106"/>
      <c r="K210" s="139"/>
      <c r="L210" s="106"/>
      <c r="M210" s="106"/>
      <c r="N210" s="140"/>
      <c r="O210" s="247"/>
    </row>
    <row r="211" spans="1:15" s="107" customFormat="1" x14ac:dyDescent="0.2">
      <c r="A211" s="105"/>
      <c r="B211" s="106"/>
      <c r="C211" s="106"/>
      <c r="D211" s="106"/>
      <c r="E211" s="106"/>
      <c r="F211" s="106"/>
      <c r="G211" s="106"/>
      <c r="H211" s="106"/>
      <c r="I211" s="106"/>
      <c r="J211" s="106"/>
      <c r="K211" s="139"/>
      <c r="L211" s="106"/>
      <c r="M211" s="106"/>
      <c r="N211" s="140"/>
      <c r="O211" s="247"/>
    </row>
    <row r="212" spans="1:15" s="107" customFormat="1" x14ac:dyDescent="0.2">
      <c r="A212" s="105"/>
      <c r="B212" s="106"/>
      <c r="C212" s="106"/>
      <c r="D212" s="106"/>
      <c r="E212" s="106"/>
      <c r="F212" s="106"/>
      <c r="G212" s="106"/>
      <c r="H212" s="106"/>
      <c r="I212" s="106"/>
      <c r="J212" s="106"/>
      <c r="K212" s="139"/>
      <c r="L212" s="106"/>
      <c r="M212" s="106"/>
      <c r="N212" s="140"/>
      <c r="O212" s="247"/>
    </row>
    <row r="213" spans="1:15" s="107" customFormat="1" x14ac:dyDescent="0.2">
      <c r="A213" s="105"/>
      <c r="B213" s="106"/>
      <c r="C213" s="106"/>
      <c r="D213" s="106"/>
      <c r="E213" s="106"/>
      <c r="F213" s="106"/>
      <c r="G213" s="106"/>
      <c r="H213" s="106"/>
      <c r="I213" s="106"/>
      <c r="J213" s="106"/>
      <c r="K213" s="139"/>
      <c r="L213" s="106"/>
      <c r="M213" s="106"/>
      <c r="N213" s="140"/>
      <c r="O213" s="247"/>
    </row>
    <row r="214" spans="1:15" s="107" customFormat="1" x14ac:dyDescent="0.2">
      <c r="A214" s="105"/>
      <c r="B214" s="106"/>
      <c r="C214" s="106"/>
      <c r="D214" s="106"/>
      <c r="E214" s="106"/>
      <c r="F214" s="106"/>
      <c r="G214" s="106"/>
      <c r="H214" s="106"/>
      <c r="I214" s="106"/>
      <c r="J214" s="106"/>
      <c r="K214" s="139"/>
      <c r="L214" s="106"/>
      <c r="M214" s="106"/>
      <c r="N214" s="140"/>
      <c r="O214" s="247"/>
    </row>
    <row r="215" spans="1:15" s="107" customFormat="1" x14ac:dyDescent="0.2">
      <c r="A215" s="105"/>
      <c r="B215" s="106"/>
      <c r="C215" s="106"/>
      <c r="D215" s="106"/>
      <c r="E215" s="106"/>
      <c r="F215" s="106"/>
      <c r="G215" s="106"/>
      <c r="H215" s="106"/>
      <c r="I215" s="106"/>
      <c r="J215" s="106"/>
      <c r="K215" s="139"/>
      <c r="L215" s="106"/>
      <c r="M215" s="106"/>
      <c r="N215" s="140"/>
      <c r="O215" s="247"/>
    </row>
    <row r="216" spans="1:15" s="107" customFormat="1" x14ac:dyDescent="0.2">
      <c r="A216" s="105"/>
      <c r="B216" s="106"/>
      <c r="C216" s="106"/>
      <c r="D216" s="106"/>
      <c r="E216" s="106"/>
      <c r="F216" s="106"/>
      <c r="G216" s="106"/>
      <c r="H216" s="106"/>
      <c r="I216" s="106"/>
      <c r="J216" s="106"/>
      <c r="K216" s="139"/>
      <c r="L216" s="106"/>
      <c r="M216" s="106"/>
      <c r="N216" s="140"/>
      <c r="O216" s="247"/>
    </row>
    <row r="217" spans="1:15" s="107" customFormat="1" x14ac:dyDescent="0.2">
      <c r="A217" s="105"/>
      <c r="B217" s="106"/>
      <c r="C217" s="106"/>
      <c r="D217" s="106"/>
      <c r="E217" s="106"/>
      <c r="F217" s="106"/>
      <c r="G217" s="106"/>
      <c r="H217" s="106"/>
      <c r="I217" s="106"/>
      <c r="J217" s="106"/>
      <c r="K217" s="139"/>
      <c r="L217" s="106"/>
      <c r="M217" s="106"/>
      <c r="N217" s="140"/>
      <c r="O217" s="247"/>
    </row>
    <row r="218" spans="1:15" s="107" customFormat="1" x14ac:dyDescent="0.2">
      <c r="A218" s="105"/>
      <c r="B218" s="106"/>
      <c r="C218" s="106"/>
      <c r="D218" s="106"/>
      <c r="E218" s="106"/>
      <c r="F218" s="106"/>
      <c r="G218" s="106"/>
      <c r="H218" s="106"/>
      <c r="I218" s="106"/>
      <c r="J218" s="106"/>
      <c r="K218" s="139"/>
      <c r="L218" s="106"/>
      <c r="M218" s="106"/>
      <c r="N218" s="140"/>
      <c r="O218" s="247"/>
    </row>
    <row r="219" spans="1:15" s="107" customFormat="1" x14ac:dyDescent="0.2">
      <c r="A219" s="105"/>
      <c r="B219" s="106"/>
      <c r="C219" s="83"/>
      <c r="D219" s="106"/>
      <c r="E219" s="106"/>
      <c r="F219" s="106"/>
      <c r="G219" s="106"/>
      <c r="H219" s="106"/>
      <c r="I219" s="106"/>
      <c r="J219" s="106"/>
      <c r="K219" s="139"/>
      <c r="L219" s="106"/>
      <c r="M219" s="106"/>
      <c r="N219" s="140"/>
      <c r="O219" s="247"/>
    </row>
    <row r="220" spans="1:15" x14ac:dyDescent="0.2">
      <c r="A220" s="105"/>
    </row>
    <row r="221" spans="1:15" x14ac:dyDescent="0.2">
      <c r="A221" s="108"/>
    </row>
    <row r="222" spans="1:15" x14ac:dyDescent="0.2">
      <c r="A222" s="108"/>
    </row>
    <row r="223" spans="1:15" x14ac:dyDescent="0.2">
      <c r="A223" s="108"/>
    </row>
    <row r="224" spans="1:15" x14ac:dyDescent="0.2">
      <c r="A224" s="108"/>
    </row>
    <row r="225" spans="1:14" x14ac:dyDescent="0.2">
      <c r="A225" s="108"/>
    </row>
    <row r="226" spans="1:14" x14ac:dyDescent="0.2">
      <c r="A226" s="108"/>
    </row>
    <row r="227" spans="1:14" x14ac:dyDescent="0.2">
      <c r="A227" s="108"/>
      <c r="C227" s="84"/>
    </row>
    <row r="228" spans="1:14" x14ac:dyDescent="0.2">
      <c r="A228" s="108"/>
      <c r="B228" s="84"/>
      <c r="C228" s="84"/>
      <c r="D228" s="84"/>
      <c r="E228" s="84"/>
      <c r="F228" s="84"/>
      <c r="G228" s="84"/>
      <c r="H228" s="84"/>
      <c r="I228" s="84"/>
      <c r="J228" s="84"/>
      <c r="K228" s="84"/>
      <c r="L228" s="84"/>
      <c r="M228" s="84"/>
      <c r="N228" s="84"/>
    </row>
    <row r="229" spans="1:14" x14ac:dyDescent="0.2">
      <c r="A229" s="108"/>
      <c r="B229" s="84"/>
      <c r="C229" s="84"/>
      <c r="D229" s="84"/>
      <c r="E229" s="84"/>
      <c r="F229" s="84"/>
      <c r="G229" s="84"/>
      <c r="H229" s="84"/>
      <c r="I229" s="84"/>
      <c r="J229" s="84"/>
      <c r="K229" s="84"/>
      <c r="L229" s="84"/>
      <c r="M229" s="84"/>
      <c r="N229" s="84"/>
    </row>
    <row r="230" spans="1:14" x14ac:dyDescent="0.2">
      <c r="A230" s="108"/>
      <c r="B230" s="84"/>
      <c r="D230" s="84"/>
      <c r="E230" s="84"/>
      <c r="F230" s="84"/>
      <c r="G230" s="84"/>
      <c r="H230" s="84"/>
      <c r="I230" s="84"/>
      <c r="J230" s="84"/>
      <c r="K230" s="84"/>
      <c r="L230" s="84"/>
      <c r="M230" s="84"/>
      <c r="N230" s="84"/>
    </row>
  </sheetData>
  <customSheetViews>
    <customSheetView guid="{89363A37-9C11-4654-B5D5-1C6D46D3910E}" scale="80" showPageBreaks="1" showGridLines="0" fitToPage="1" printArea="1" hiddenRows="1">
      <selection activeCell="P167" sqref="P167"/>
      <rowBreaks count="1" manualBreakCount="1">
        <brk id="117" max="14" man="1"/>
      </rowBreaks>
      <pageMargins left="0.70866141732283472" right="0.70866141732283472" top="0.55118110236220474" bottom="0.74803149606299213" header="0.31496062992125984" footer="0.31496062992125984"/>
      <printOptions horizontalCentered="1"/>
      <pageSetup paperSize="9" scale="49" fitToHeight="0" orientation="portrait" r:id="rId1"/>
    </customSheetView>
  </customSheetViews>
  <mergeCells count="104">
    <mergeCell ref="A19:K19"/>
    <mergeCell ref="A20:K20"/>
    <mergeCell ref="A17:K17"/>
    <mergeCell ref="A31:L31"/>
    <mergeCell ref="L27:L28"/>
    <mergeCell ref="A88:M88"/>
    <mergeCell ref="A80:M80"/>
    <mergeCell ref="A90:M90"/>
    <mergeCell ref="A64:M64"/>
    <mergeCell ref="A81:M81"/>
    <mergeCell ref="A89:L89"/>
    <mergeCell ref="A50:K51"/>
    <mergeCell ref="L50:L51"/>
    <mergeCell ref="A52:B52"/>
    <mergeCell ref="A57:K58"/>
    <mergeCell ref="A56:B56"/>
    <mergeCell ref="A32:K33"/>
    <mergeCell ref="L32:L33"/>
    <mergeCell ref="A34:B34"/>
    <mergeCell ref="A36:L36"/>
    <mergeCell ref="A54:L54"/>
    <mergeCell ref="B174:M174"/>
    <mergeCell ref="B117:C117"/>
    <mergeCell ref="A43:L43"/>
    <mergeCell ref="A62:L62"/>
    <mergeCell ref="B121:J121"/>
    <mergeCell ref="A94:L94"/>
    <mergeCell ref="E100:I100"/>
    <mergeCell ref="K100:M100"/>
    <mergeCell ref="K99:M99"/>
    <mergeCell ref="I103:I104"/>
    <mergeCell ref="L103:L104"/>
    <mergeCell ref="A134:M134"/>
    <mergeCell ref="B123:J123"/>
    <mergeCell ref="B118:J118"/>
    <mergeCell ref="A59:B59"/>
    <mergeCell ref="A47:B47"/>
    <mergeCell ref="A91:L91"/>
    <mergeCell ref="A102:M102"/>
    <mergeCell ref="E92:H92"/>
    <mergeCell ref="K92:L92"/>
    <mergeCell ref="B96:C96"/>
    <mergeCell ref="G93:H93"/>
    <mergeCell ref="A92:B92"/>
    <mergeCell ref="A98:M98"/>
    <mergeCell ref="A13:K13"/>
    <mergeCell ref="A14:K14"/>
    <mergeCell ref="A15:K15"/>
    <mergeCell ref="A16:K16"/>
    <mergeCell ref="K1:M2"/>
    <mergeCell ref="I5:J5"/>
    <mergeCell ref="A6:M6"/>
    <mergeCell ref="A7:M7"/>
    <mergeCell ref="A9:M9"/>
    <mergeCell ref="A12:J12"/>
    <mergeCell ref="K5:L5"/>
    <mergeCell ref="A8:L8"/>
    <mergeCell ref="A10:M10"/>
    <mergeCell ref="A11:M11"/>
    <mergeCell ref="F164:J164"/>
    <mergeCell ref="A129:H129"/>
    <mergeCell ref="I129:J129"/>
    <mergeCell ref="A115:M115"/>
    <mergeCell ref="A125:M125"/>
    <mergeCell ref="A116:J116"/>
    <mergeCell ref="B119:J119"/>
    <mergeCell ref="F150:J150"/>
    <mergeCell ref="G156:I156"/>
    <mergeCell ref="B120:J120"/>
    <mergeCell ref="F146:H146"/>
    <mergeCell ref="B152:M152"/>
    <mergeCell ref="B122:J122"/>
    <mergeCell ref="A128:L128"/>
    <mergeCell ref="A127:L127"/>
    <mergeCell ref="A126:L126"/>
    <mergeCell ref="A130:B130"/>
    <mergeCell ref="B112:G112"/>
    <mergeCell ref="E99:H99"/>
    <mergeCell ref="B100:C100"/>
    <mergeCell ref="A114:M114"/>
    <mergeCell ref="B107:E107"/>
    <mergeCell ref="B106:D106"/>
    <mergeCell ref="B108:C108"/>
    <mergeCell ref="B111:H111"/>
    <mergeCell ref="J103:J104"/>
    <mergeCell ref="K103:K104"/>
    <mergeCell ref="A103:G103"/>
    <mergeCell ref="B99:C99"/>
    <mergeCell ref="P21:P26"/>
    <mergeCell ref="L57:L58"/>
    <mergeCell ref="A65:B65"/>
    <mergeCell ref="A37:B37"/>
    <mergeCell ref="A38:K39"/>
    <mergeCell ref="L38:L39"/>
    <mergeCell ref="L45:L46"/>
    <mergeCell ref="A23:K23"/>
    <mergeCell ref="A21:K21"/>
    <mergeCell ref="A26:B26"/>
    <mergeCell ref="A27:K28"/>
    <mergeCell ref="A25:M25"/>
    <mergeCell ref="A29:B29"/>
    <mergeCell ref="A45:K46"/>
    <mergeCell ref="A40:B40"/>
    <mergeCell ref="A49:L49"/>
  </mergeCells>
  <printOptions horizontalCentered="1"/>
  <pageMargins left="0" right="0" top="0" bottom="0" header="0.31496062992125984" footer="0"/>
  <pageSetup paperSize="8" scale="70" fitToHeight="0" orientation="portrait" r:id="rId2"/>
  <rowBreaks count="2" manualBreakCount="2">
    <brk id="87" max="16383" man="1"/>
    <brk id="202" max="16383" man="1"/>
  </rowBreaks>
  <colBreaks count="1" manualBreakCount="1">
    <brk id="13" max="1048575" man="1"/>
  </col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N28"/>
  <sheetViews>
    <sheetView showGridLines="0" workbookViewId="0">
      <selection activeCell="E13" sqref="E13"/>
    </sheetView>
  </sheetViews>
  <sheetFormatPr defaultRowHeight="12.75" x14ac:dyDescent="0.2"/>
  <cols>
    <col min="1" max="3" width="9.140625" style="14"/>
    <col min="4" max="4" width="4.42578125" style="14" customWidth="1"/>
    <col min="5" max="5" width="15.28515625" style="14" customWidth="1"/>
    <col min="6" max="6" width="14" style="14" customWidth="1"/>
    <col min="7" max="7" width="18.7109375" style="14" customWidth="1"/>
    <col min="8" max="8" width="16" style="14" customWidth="1"/>
    <col min="9" max="16384" width="9.140625" style="14"/>
  </cols>
  <sheetData>
    <row r="1" spans="4:14" ht="35.25" customHeight="1" x14ac:dyDescent="0.2"/>
    <row r="2" spans="4:14" ht="26.25" customHeight="1" x14ac:dyDescent="0.2">
      <c r="D2" s="8"/>
      <c r="E2" s="15" t="s">
        <v>34</v>
      </c>
      <c r="F2" s="8"/>
      <c r="G2" s="8"/>
      <c r="H2" s="8"/>
      <c r="I2" s="8"/>
      <c r="J2" s="8"/>
      <c r="K2" s="8"/>
      <c r="L2" s="8"/>
    </row>
    <row r="3" spans="4:14" ht="27.75" customHeight="1" x14ac:dyDescent="0.2">
      <c r="D3" s="8"/>
      <c r="E3" s="8" t="s">
        <v>13</v>
      </c>
      <c r="F3" s="8"/>
      <c r="G3" s="8"/>
      <c r="H3" s="8"/>
      <c r="I3" s="8"/>
      <c r="J3" s="8"/>
      <c r="K3" s="8"/>
      <c r="L3" s="8"/>
    </row>
    <row r="4" spans="4:14" x14ac:dyDescent="0.2">
      <c r="D4" s="8"/>
      <c r="E4" s="16" t="s">
        <v>36</v>
      </c>
      <c r="F4" s="8"/>
      <c r="G4" s="8"/>
      <c r="H4" s="8"/>
      <c r="I4" s="8"/>
      <c r="J4" s="8"/>
      <c r="K4" s="8"/>
      <c r="L4" s="8"/>
    </row>
    <row r="5" spans="4:14" x14ac:dyDescent="0.2">
      <c r="D5" s="8"/>
      <c r="E5" s="16" t="s">
        <v>37</v>
      </c>
      <c r="F5" s="8"/>
      <c r="G5" s="8"/>
      <c r="H5" s="8"/>
      <c r="I5" s="8"/>
      <c r="J5" s="8"/>
      <c r="K5" s="8"/>
      <c r="L5" s="8"/>
    </row>
    <row r="6" spans="4:14" x14ac:dyDescent="0.2">
      <c r="D6" s="8"/>
      <c r="E6" s="16" t="s">
        <v>38</v>
      </c>
      <c r="F6" s="8"/>
      <c r="G6" s="8"/>
      <c r="H6" s="8"/>
      <c r="I6" s="8"/>
      <c r="J6" s="8"/>
      <c r="K6" s="8"/>
      <c r="L6" s="8"/>
    </row>
    <row r="7" spans="4:14" x14ac:dyDescent="0.2">
      <c r="D7" s="8"/>
      <c r="E7" s="8"/>
      <c r="F7" s="8"/>
      <c r="G7" s="8"/>
      <c r="H7" s="8"/>
      <c r="I7" s="8"/>
      <c r="J7" s="8"/>
      <c r="K7" s="8"/>
      <c r="L7" s="8"/>
    </row>
    <row r="8" spans="4:14" ht="11.25" customHeight="1" x14ac:dyDescent="0.2">
      <c r="D8" s="8"/>
      <c r="E8" s="336" t="s">
        <v>39</v>
      </c>
      <c r="F8" s="336"/>
      <c r="G8" s="336"/>
      <c r="H8" s="336"/>
      <c r="I8" s="336"/>
      <c r="J8" s="336"/>
      <c r="K8" s="336"/>
      <c r="L8" s="336"/>
      <c r="M8" s="17"/>
      <c r="N8" s="17"/>
    </row>
    <row r="9" spans="4:14" x14ac:dyDescent="0.2">
      <c r="D9" s="8"/>
      <c r="E9" s="336"/>
      <c r="F9" s="336"/>
      <c r="G9" s="336"/>
      <c r="H9" s="336"/>
      <c r="I9" s="336"/>
      <c r="J9" s="336"/>
      <c r="K9" s="336"/>
      <c r="L9" s="336"/>
    </row>
    <row r="10" spans="4:14" x14ac:dyDescent="0.2">
      <c r="D10" s="8"/>
      <c r="E10" s="336"/>
      <c r="F10" s="336"/>
      <c r="G10" s="336"/>
      <c r="H10" s="336"/>
      <c r="I10" s="336"/>
      <c r="J10" s="336"/>
      <c r="K10" s="336"/>
      <c r="L10" s="336"/>
    </row>
    <row r="11" spans="4:14" x14ac:dyDescent="0.2">
      <c r="D11" s="8"/>
      <c r="E11" s="8" t="s">
        <v>18</v>
      </c>
      <c r="F11" s="8"/>
      <c r="G11" s="8"/>
      <c r="H11" s="8"/>
      <c r="I11" s="8"/>
      <c r="J11" s="8"/>
      <c r="K11" s="8"/>
      <c r="L11" s="8"/>
    </row>
    <row r="12" spans="4:14" x14ac:dyDescent="0.2">
      <c r="D12" s="8"/>
      <c r="E12" s="333" t="s">
        <v>210</v>
      </c>
      <c r="F12" s="333"/>
      <c r="G12" s="333"/>
      <c r="H12" s="333"/>
      <c r="I12" s="8"/>
      <c r="J12" s="8"/>
      <c r="K12" s="8"/>
      <c r="L12" s="8"/>
    </row>
    <row r="13" spans="4:14" ht="38.25" x14ac:dyDescent="0.2">
      <c r="D13" s="8"/>
      <c r="E13" s="10"/>
      <c r="F13" s="11" t="s">
        <v>14</v>
      </c>
      <c r="G13" s="11" t="s">
        <v>19</v>
      </c>
      <c r="H13" s="12" t="s">
        <v>20</v>
      </c>
      <c r="I13" s="8"/>
      <c r="J13" s="8"/>
      <c r="K13" s="8"/>
      <c r="L13" s="8"/>
    </row>
    <row r="14" spans="4:14" x14ac:dyDescent="0.2">
      <c r="D14" s="8"/>
      <c r="E14" s="9" t="s">
        <v>3</v>
      </c>
      <c r="F14" s="18">
        <v>0.35</v>
      </c>
      <c r="G14" s="18"/>
      <c r="H14" s="19"/>
      <c r="I14" s="8"/>
      <c r="J14" s="8"/>
      <c r="K14" s="8"/>
      <c r="L14" s="8"/>
    </row>
    <row r="15" spans="4:14" x14ac:dyDescent="0.2">
      <c r="D15" s="8"/>
      <c r="E15" s="163" t="s">
        <v>59</v>
      </c>
      <c r="F15" s="169"/>
      <c r="G15" s="164">
        <v>0.7</v>
      </c>
      <c r="H15" s="116">
        <f>+$F$14*G15</f>
        <v>0.24499999999999997</v>
      </c>
      <c r="I15" s="148"/>
      <c r="J15" s="8"/>
      <c r="K15" s="8"/>
      <c r="L15" s="8"/>
    </row>
    <row r="16" spans="4:14" x14ac:dyDescent="0.2">
      <c r="D16" s="8"/>
      <c r="E16" s="168" t="s">
        <v>60</v>
      </c>
      <c r="F16" s="169"/>
      <c r="G16" s="169">
        <v>0.3</v>
      </c>
      <c r="H16" s="170">
        <f>G16*F14</f>
        <v>0.105</v>
      </c>
      <c r="I16" s="148"/>
      <c r="J16" s="8"/>
      <c r="K16" s="8"/>
      <c r="L16" s="8"/>
    </row>
    <row r="17" spans="4:12" x14ac:dyDescent="0.2">
      <c r="D17" s="8"/>
      <c r="E17" s="9" t="s">
        <v>5</v>
      </c>
      <c r="F17" s="18">
        <v>0.5</v>
      </c>
      <c r="G17" s="18"/>
      <c r="H17" s="117"/>
      <c r="I17" s="148"/>
      <c r="J17" s="8"/>
      <c r="K17" s="8"/>
      <c r="L17" s="8"/>
    </row>
    <row r="18" spans="4:12" x14ac:dyDescent="0.2">
      <c r="D18" s="8"/>
      <c r="E18" s="163" t="s">
        <v>61</v>
      </c>
      <c r="F18" s="164"/>
      <c r="G18" s="164">
        <v>0.35</v>
      </c>
      <c r="H18" s="116">
        <f>G18*F17</f>
        <v>0.17499999999999999</v>
      </c>
      <c r="I18" s="8"/>
      <c r="J18" s="8"/>
      <c r="K18" s="8"/>
      <c r="L18" s="8"/>
    </row>
    <row r="19" spans="4:12" x14ac:dyDescent="0.2">
      <c r="D19" s="8"/>
      <c r="E19" s="168" t="s">
        <v>62</v>
      </c>
      <c r="F19" s="169"/>
      <c r="G19" s="169">
        <v>0.05</v>
      </c>
      <c r="H19" s="170">
        <f>F17*G19</f>
        <v>2.5000000000000001E-2</v>
      </c>
      <c r="I19" s="8"/>
      <c r="J19" s="8"/>
      <c r="K19" s="8"/>
      <c r="L19" s="8"/>
    </row>
    <row r="20" spans="4:12" x14ac:dyDescent="0.2">
      <c r="D20" s="8"/>
      <c r="E20" s="163" t="s">
        <v>63</v>
      </c>
      <c r="F20" s="164"/>
      <c r="G20" s="164">
        <v>0.6</v>
      </c>
      <c r="H20" s="116">
        <f>F17*G20</f>
        <v>0.3</v>
      </c>
      <c r="I20" s="8"/>
      <c r="J20" s="8"/>
      <c r="K20" s="8"/>
      <c r="L20" s="8"/>
    </row>
    <row r="21" spans="4:12" x14ac:dyDescent="0.2">
      <c r="D21" s="8"/>
      <c r="E21" s="9" t="s">
        <v>6</v>
      </c>
      <c r="F21" s="18">
        <v>0.15</v>
      </c>
      <c r="G21" s="18"/>
      <c r="H21" s="117"/>
      <c r="I21" s="8"/>
      <c r="J21" s="8"/>
      <c r="K21" s="8"/>
      <c r="L21" s="8"/>
    </row>
    <row r="22" spans="4:12" x14ac:dyDescent="0.2">
      <c r="D22" s="8"/>
      <c r="E22" s="168" t="s">
        <v>170</v>
      </c>
      <c r="F22" s="169"/>
      <c r="G22" s="169">
        <f>'1-QUAR'!M58</f>
        <v>1</v>
      </c>
      <c r="H22" s="170">
        <f>+$F$21*G22</f>
        <v>0.15</v>
      </c>
      <c r="I22" s="8"/>
      <c r="J22" s="8"/>
      <c r="K22" s="8"/>
      <c r="L22" s="8"/>
    </row>
    <row r="23" spans="4:12" x14ac:dyDescent="0.2">
      <c r="D23" s="8"/>
      <c r="E23" s="13" t="s">
        <v>15</v>
      </c>
      <c r="F23" s="20">
        <f>SUM(F14:F21)</f>
        <v>1</v>
      </c>
      <c r="G23" s="20">
        <f>SUM(G15:G22)</f>
        <v>3</v>
      </c>
      <c r="H23" s="21">
        <f>SUM(H15:H22)</f>
        <v>0.99999999999999989</v>
      </c>
      <c r="I23" s="8"/>
      <c r="J23" s="148"/>
      <c r="K23" s="8"/>
      <c r="L23" s="8"/>
    </row>
    <row r="24" spans="4:12" x14ac:dyDescent="0.2">
      <c r="D24" s="8"/>
      <c r="E24" s="165"/>
      <c r="F24" s="166"/>
      <c r="G24" s="166"/>
      <c r="H24" s="166"/>
      <c r="I24" s="8"/>
      <c r="J24" s="8"/>
      <c r="K24" s="8"/>
      <c r="L24" s="8"/>
    </row>
    <row r="25" spans="4:12" x14ac:dyDescent="0.2">
      <c r="D25" s="8"/>
      <c r="E25" s="334" t="s">
        <v>33</v>
      </c>
      <c r="F25" s="334"/>
      <c r="G25" s="334"/>
      <c r="H25" s="337">
        <f>H15+H18+H20</f>
        <v>0.72</v>
      </c>
      <c r="I25" s="8"/>
      <c r="J25" s="8"/>
      <c r="K25" s="8"/>
      <c r="L25" s="8"/>
    </row>
    <row r="26" spans="4:12" x14ac:dyDescent="0.2">
      <c r="E26" s="335"/>
      <c r="F26" s="335"/>
      <c r="G26" s="335"/>
      <c r="H26" s="338"/>
    </row>
    <row r="28" spans="4:12" ht="11.25" customHeight="1" x14ac:dyDescent="0.2"/>
  </sheetData>
  <customSheetViews>
    <customSheetView guid="{89363A37-9C11-4654-B5D5-1C6D46D3910E}" showGridLines="0" fitToPage="1">
      <selection activeCell="Q19" sqref="Q19"/>
      <pageMargins left="0.70866141732283472" right="0.70866141732283472" top="0.74803149606299213" bottom="0.74803149606299213" header="0.31496062992125984" footer="0.31496062992125984"/>
      <pageSetup paperSize="9" scale="81" orientation="portrait" r:id="rId1"/>
    </customSheetView>
  </customSheetViews>
  <mergeCells count="4">
    <mergeCell ref="E12:H12"/>
    <mergeCell ref="E25:G26"/>
    <mergeCell ref="E8:L10"/>
    <mergeCell ref="H25:H26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52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F9" sqref="F9"/>
    </sheetView>
  </sheetViews>
  <sheetFormatPr defaultRowHeight="12.75" x14ac:dyDescent="0.2"/>
  <cols>
    <col min="1" max="1" width="38.7109375" style="27" customWidth="1"/>
    <col min="2" max="2" width="12.7109375" style="27" bestFit="1" customWidth="1"/>
    <col min="3" max="3" width="17.5703125" style="27" customWidth="1"/>
    <col min="4" max="16384" width="9.140625" style="27"/>
  </cols>
  <sheetData>
    <row r="1" spans="1:3" x14ac:dyDescent="0.2">
      <c r="A1" s="29"/>
      <c r="B1" s="30" t="s">
        <v>52</v>
      </c>
      <c r="C1" s="30" t="s">
        <v>53</v>
      </c>
    </row>
    <row r="2" spans="1:3" x14ac:dyDescent="0.2">
      <c r="A2" s="30" t="s">
        <v>54</v>
      </c>
      <c r="B2" s="31">
        <f>'1-QUAR'!K117</f>
        <v>0</v>
      </c>
      <c r="C2" s="32">
        <f>'1-QUAR'!L117</f>
        <v>0</v>
      </c>
    </row>
    <row r="3" spans="1:3" x14ac:dyDescent="0.2">
      <c r="A3" s="30" t="s">
        <v>55</v>
      </c>
      <c r="B3" s="31">
        <f>'1-QUAR'!K121</f>
        <v>0</v>
      </c>
      <c r="C3" s="33">
        <f>'1-QUAR'!L121</f>
        <v>0</v>
      </c>
    </row>
  </sheetData>
  <customSheetViews>
    <customSheetView guid="{89363A37-9C11-4654-B5D5-1C6D46D3910E}" state="hidden">
      <selection activeCell="F9" sqref="F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showGridLines="0" topLeftCell="H19" zoomScaleNormal="100" zoomScaleSheetLayoutView="100" workbookViewId="0">
      <selection activeCell="I20" sqref="I20"/>
    </sheetView>
  </sheetViews>
  <sheetFormatPr defaultRowHeight="15.75" x14ac:dyDescent="0.2"/>
  <cols>
    <col min="1" max="1" width="10.5703125" style="79" customWidth="1"/>
    <col min="2" max="2" width="6.140625" style="79" customWidth="1"/>
    <col min="3" max="3" width="4" style="79" customWidth="1"/>
    <col min="4" max="4" width="13.42578125" style="79" hidden="1" customWidth="1"/>
    <col min="5" max="7" width="13.42578125" style="79" customWidth="1"/>
    <col min="8" max="8" width="12.85546875" style="79" customWidth="1"/>
    <col min="9" max="9" width="126.28515625" style="79" customWidth="1"/>
    <col min="10" max="11" width="11.85546875" style="79" customWidth="1"/>
    <col min="12" max="14" width="11" style="79" customWidth="1"/>
    <col min="15" max="15" width="41.85546875" style="79" customWidth="1"/>
    <col min="16" max="16384" width="9.140625" style="79"/>
  </cols>
  <sheetData>
    <row r="1" spans="1:16" ht="22.5" customHeight="1" x14ac:dyDescent="0.2">
      <c r="A1" s="358" t="s">
        <v>173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</row>
    <row r="2" spans="1:16" ht="33" customHeight="1" x14ac:dyDescent="0.2">
      <c r="A2" s="359" t="s">
        <v>172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80"/>
    </row>
    <row r="3" spans="1:16" ht="33" customHeight="1" x14ac:dyDescent="0.2">
      <c r="A3" s="360" t="s">
        <v>211</v>
      </c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</row>
    <row r="4" spans="1:16" ht="33" customHeight="1" x14ac:dyDescent="0.2">
      <c r="A4" s="360" t="s">
        <v>94</v>
      </c>
      <c r="B4" s="361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</row>
    <row r="5" spans="1:16" ht="33" customHeight="1" x14ac:dyDescent="0.2">
      <c r="A5" s="360" t="s">
        <v>93</v>
      </c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</row>
    <row r="6" spans="1:16" ht="33" customHeight="1" x14ac:dyDescent="0.2">
      <c r="A6" s="360" t="s">
        <v>174</v>
      </c>
      <c r="B6" s="361"/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61"/>
      <c r="O6" s="361"/>
    </row>
    <row r="7" spans="1:16" ht="15" customHeight="1" x14ac:dyDescent="0.2">
      <c r="A7" s="81"/>
      <c r="B7" s="360" t="s">
        <v>175</v>
      </c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</row>
    <row r="8" spans="1:16" ht="20.25" customHeight="1" x14ac:dyDescent="0.2">
      <c r="A8" s="81"/>
      <c r="B8" s="360" t="s">
        <v>104</v>
      </c>
      <c r="C8" s="361"/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361"/>
    </row>
    <row r="9" spans="1:16" ht="18.75" customHeight="1" x14ac:dyDescent="0.2">
      <c r="A9" s="81"/>
      <c r="B9" s="360" t="s">
        <v>122</v>
      </c>
      <c r="C9" s="361"/>
      <c r="D9" s="361"/>
      <c r="E9" s="361"/>
      <c r="F9" s="361"/>
      <c r="G9" s="361"/>
      <c r="H9" s="361"/>
      <c r="I9" s="361"/>
      <c r="J9" s="361"/>
      <c r="K9" s="361"/>
      <c r="L9" s="361"/>
      <c r="M9" s="361"/>
      <c r="N9" s="361"/>
      <c r="O9" s="361"/>
    </row>
    <row r="10" spans="1:16" ht="39" customHeight="1" x14ac:dyDescent="0.2">
      <c r="A10" s="362" t="s">
        <v>195</v>
      </c>
      <c r="B10" s="363"/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</row>
    <row r="11" spans="1:16" ht="33" customHeight="1" x14ac:dyDescent="0.2">
      <c r="A11" s="357" t="s">
        <v>118</v>
      </c>
      <c r="B11" s="357"/>
      <c r="C11" s="357"/>
      <c r="D11" s="357"/>
      <c r="E11" s="357"/>
      <c r="F11" s="357"/>
      <c r="G11" s="357"/>
      <c r="H11" s="357"/>
      <c r="I11" s="357"/>
      <c r="J11" s="357"/>
      <c r="K11" s="357"/>
      <c r="L11" s="357"/>
      <c r="M11" s="357"/>
      <c r="N11" s="357"/>
      <c r="O11" s="357"/>
    </row>
    <row r="12" spans="1:16" ht="44.25" customHeight="1" x14ac:dyDescent="0.2">
      <c r="A12" s="364" t="s">
        <v>91</v>
      </c>
      <c r="B12" s="364"/>
      <c r="C12" s="364"/>
      <c r="D12" s="192" t="s">
        <v>96</v>
      </c>
      <c r="E12" s="192" t="s">
        <v>113</v>
      </c>
      <c r="F12" s="364" t="s">
        <v>92</v>
      </c>
      <c r="G12" s="364"/>
      <c r="H12" s="364"/>
      <c r="I12" s="192" t="s">
        <v>116</v>
      </c>
      <c r="J12" s="365" t="s">
        <v>117</v>
      </c>
      <c r="K12" s="366"/>
      <c r="L12" s="366"/>
      <c r="M12" s="366"/>
    </row>
    <row r="13" spans="1:16" ht="247.5" customHeight="1" x14ac:dyDescent="0.2">
      <c r="A13" s="354" t="s">
        <v>184</v>
      </c>
      <c r="B13" s="355"/>
      <c r="C13" s="356"/>
      <c r="D13" s="193"/>
      <c r="E13" s="193" t="s">
        <v>114</v>
      </c>
      <c r="F13" s="353" t="s">
        <v>156</v>
      </c>
      <c r="G13" s="353"/>
      <c r="H13" s="353"/>
      <c r="I13" s="194" t="s">
        <v>183</v>
      </c>
      <c r="J13" s="367" t="s">
        <v>147</v>
      </c>
      <c r="K13" s="368"/>
      <c r="L13" s="368"/>
      <c r="M13" s="369"/>
    </row>
    <row r="14" spans="1:16" s="186" customFormat="1" ht="107.25" customHeight="1" x14ac:dyDescent="0.2">
      <c r="A14" s="339" t="s">
        <v>178</v>
      </c>
      <c r="B14" s="340"/>
      <c r="C14" s="341"/>
      <c r="D14" s="195"/>
      <c r="E14" s="195" t="s">
        <v>115</v>
      </c>
      <c r="F14" s="370" t="s">
        <v>145</v>
      </c>
      <c r="G14" s="370"/>
      <c r="H14" s="370"/>
      <c r="I14" s="205" t="s">
        <v>185</v>
      </c>
      <c r="J14" s="345" t="s">
        <v>150</v>
      </c>
      <c r="K14" s="371"/>
      <c r="L14" s="371"/>
      <c r="M14" s="372"/>
    </row>
    <row r="15" spans="1:16" ht="105" customHeight="1" x14ac:dyDescent="0.2">
      <c r="A15" s="373" t="s">
        <v>136</v>
      </c>
      <c r="B15" s="374"/>
      <c r="C15" s="375"/>
      <c r="D15" s="193"/>
      <c r="E15" s="193" t="s">
        <v>115</v>
      </c>
      <c r="F15" s="376" t="s">
        <v>148</v>
      </c>
      <c r="G15" s="377"/>
      <c r="H15" s="378"/>
      <c r="I15" s="196" t="s">
        <v>189</v>
      </c>
      <c r="J15" s="367" t="s">
        <v>149</v>
      </c>
      <c r="K15" s="368"/>
      <c r="L15" s="368"/>
      <c r="M15" s="369"/>
      <c r="N15" s="110"/>
    </row>
    <row r="16" spans="1:16" ht="102.75" customHeight="1" x14ac:dyDescent="0.2">
      <c r="A16" s="339" t="s">
        <v>142</v>
      </c>
      <c r="B16" s="340"/>
      <c r="C16" s="341"/>
      <c r="D16" s="195"/>
      <c r="E16" s="195" t="s">
        <v>115</v>
      </c>
      <c r="F16" s="370" t="s">
        <v>143</v>
      </c>
      <c r="G16" s="370"/>
      <c r="H16" s="370"/>
      <c r="I16" s="197" t="s">
        <v>151</v>
      </c>
      <c r="J16" s="345" t="s">
        <v>181</v>
      </c>
      <c r="K16" s="371"/>
      <c r="L16" s="371"/>
      <c r="M16" s="372"/>
    </row>
    <row r="17" spans="1:13" ht="121.5" customHeight="1" x14ac:dyDescent="0.2">
      <c r="A17" s="350" t="s">
        <v>128</v>
      </c>
      <c r="B17" s="351"/>
      <c r="C17" s="352"/>
      <c r="D17" s="193"/>
      <c r="E17" s="193" t="s">
        <v>115</v>
      </c>
      <c r="F17" s="353" t="s">
        <v>146</v>
      </c>
      <c r="G17" s="353"/>
      <c r="H17" s="353"/>
      <c r="I17" s="194" t="s">
        <v>188</v>
      </c>
      <c r="J17" s="350" t="s">
        <v>169</v>
      </c>
      <c r="K17" s="351"/>
      <c r="L17" s="351"/>
      <c r="M17" s="352"/>
    </row>
    <row r="18" spans="1:13" ht="137.25" customHeight="1" x14ac:dyDescent="0.2">
      <c r="A18" s="342" t="s">
        <v>167</v>
      </c>
      <c r="B18" s="343"/>
      <c r="C18" s="344"/>
      <c r="D18" s="195"/>
      <c r="E18" s="195" t="s">
        <v>115</v>
      </c>
      <c r="F18" s="345" t="s">
        <v>168</v>
      </c>
      <c r="G18" s="346"/>
      <c r="H18" s="347"/>
      <c r="I18" s="205" t="s">
        <v>186</v>
      </c>
      <c r="J18" s="342" t="s">
        <v>171</v>
      </c>
      <c r="K18" s="348"/>
      <c r="L18" s="348"/>
      <c r="M18" s="349"/>
    </row>
    <row r="19" spans="1:13" ht="125.25" customHeight="1" x14ac:dyDescent="0.2">
      <c r="A19" s="354" t="s">
        <v>165</v>
      </c>
      <c r="B19" s="355"/>
      <c r="C19" s="356"/>
      <c r="D19" s="193"/>
      <c r="E19" s="193" t="s">
        <v>115</v>
      </c>
      <c r="F19" s="350" t="s">
        <v>166</v>
      </c>
      <c r="G19" s="351"/>
      <c r="H19" s="352"/>
      <c r="I19" s="198" t="s">
        <v>187</v>
      </c>
      <c r="J19" s="350" t="s">
        <v>197</v>
      </c>
      <c r="K19" s="351"/>
      <c r="L19" s="351"/>
      <c r="M19" s="352"/>
    </row>
    <row r="20" spans="1:13" ht="178.5" customHeight="1" x14ac:dyDescent="0.2">
      <c r="A20" s="339" t="s">
        <v>176</v>
      </c>
      <c r="B20" s="340"/>
      <c r="C20" s="341"/>
      <c r="D20" s="195"/>
      <c r="E20" s="195" t="s">
        <v>115</v>
      </c>
      <c r="F20" s="342" t="s">
        <v>144</v>
      </c>
      <c r="G20" s="343"/>
      <c r="H20" s="344"/>
      <c r="I20" s="205" t="s">
        <v>198</v>
      </c>
      <c r="J20" s="342" t="s">
        <v>196</v>
      </c>
      <c r="K20" s="343"/>
      <c r="L20" s="343"/>
      <c r="M20" s="344"/>
    </row>
    <row r="25" spans="1:13" x14ac:dyDescent="0.25">
      <c r="I25" s="178"/>
    </row>
  </sheetData>
  <mergeCells count="38">
    <mergeCell ref="A14:C14"/>
    <mergeCell ref="F14:H14"/>
    <mergeCell ref="J14:M14"/>
    <mergeCell ref="A16:C16"/>
    <mergeCell ref="F16:H16"/>
    <mergeCell ref="J16:M16"/>
    <mergeCell ref="A15:C15"/>
    <mergeCell ref="F15:H15"/>
    <mergeCell ref="J15:M15"/>
    <mergeCell ref="A12:C12"/>
    <mergeCell ref="F12:H12"/>
    <mergeCell ref="J12:M12"/>
    <mergeCell ref="A13:C13"/>
    <mergeCell ref="F13:H13"/>
    <mergeCell ref="J13:M13"/>
    <mergeCell ref="A11:O11"/>
    <mergeCell ref="A1:O1"/>
    <mergeCell ref="A2:O2"/>
    <mergeCell ref="A3:O3"/>
    <mergeCell ref="A4:O4"/>
    <mergeCell ref="A5:O5"/>
    <mergeCell ref="A6:O6"/>
    <mergeCell ref="B7:O7"/>
    <mergeCell ref="B8:O8"/>
    <mergeCell ref="B9:O9"/>
    <mergeCell ref="A10:O10"/>
    <mergeCell ref="A17:C17"/>
    <mergeCell ref="F17:H17"/>
    <mergeCell ref="J17:M17"/>
    <mergeCell ref="A19:C19"/>
    <mergeCell ref="J19:M19"/>
    <mergeCell ref="F19:H19"/>
    <mergeCell ref="A20:C20"/>
    <mergeCell ref="F20:H20"/>
    <mergeCell ref="J20:M20"/>
    <mergeCell ref="A18:C18"/>
    <mergeCell ref="F18:H18"/>
    <mergeCell ref="J18:M18"/>
  </mergeCells>
  <pageMargins left="0.39370078740157483" right="0" top="0" bottom="0" header="0" footer="0"/>
  <pageSetup paperSize="8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:F19"/>
  <sheetViews>
    <sheetView workbookViewId="0">
      <selection activeCell="J25" sqref="J25"/>
    </sheetView>
  </sheetViews>
  <sheetFormatPr defaultRowHeight="12.75" x14ac:dyDescent="0.2"/>
  <cols>
    <col min="6" max="6" width="11.5703125" bestFit="1" customWidth="1"/>
  </cols>
  <sheetData>
    <row r="13" spans="3:6" ht="95.25" x14ac:dyDescent="0.2">
      <c r="C13" s="235" t="s">
        <v>208</v>
      </c>
      <c r="F13">
        <f>575845148.74/817080783</f>
        <v>0.70475913853428618</v>
      </c>
    </row>
    <row r="19" spans="6:6" x14ac:dyDescent="0.2">
      <c r="F19">
        <f>575845148.74/817080783</f>
        <v>0.70475913853428618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1-QUAR</vt:lpstr>
      <vt:lpstr>objetivos mais relevantes</vt:lpstr>
      <vt:lpstr>Folha2</vt:lpstr>
      <vt:lpstr>Memória descritiva </vt:lpstr>
      <vt:lpstr>Folha1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QUAR 2011</dc:subject>
  <dc:creator>Prof. Dr. Osvaldo Ferreira</dc:creator>
  <cp:lastModifiedBy>Marta</cp:lastModifiedBy>
  <cp:lastPrinted>2020-03-31T15:11:25Z</cp:lastPrinted>
  <dcterms:created xsi:type="dcterms:W3CDTF">2010-07-06T15:21:01Z</dcterms:created>
  <dcterms:modified xsi:type="dcterms:W3CDTF">2020-04-14T17:19:22Z</dcterms:modified>
  <cp:category>DASPE</cp:category>
</cp:coreProperties>
</file>